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lder\w_bzp\WPF 2024\zmiany\grudzień\"/>
    </mc:Choice>
  </mc:AlternateContent>
  <xr:revisionPtr revIDLastSave="0" documentId="13_ncr:1_{6F23C44E-CA23-412C-BB48-CEC63590C8C3}" xr6:coauthVersionLast="36" xr6:coauthVersionMax="36" xr10:uidLastSave="{00000000-0000-0000-0000-000000000000}"/>
  <bookViews>
    <workbookView xWindow="0" yWindow="15" windowWidth="25650" windowHeight="6510" xr2:uid="{00000000-000D-0000-FFFF-FFFF00000000}"/>
  </bookViews>
  <sheets>
    <sheet name="WPF" sheetId="1" r:id="rId1"/>
    <sheet name="zwiekszenie_obsługi_długu" sheetId="2" r:id="rId2"/>
  </sheets>
  <definedNames>
    <definedName name="_xlnm.Print_Area" localSheetId="0">WPF!$A$1:$AM$93</definedName>
    <definedName name="Print_Area" localSheetId="0">WPF!$A$1:$O$93</definedName>
    <definedName name="Print_Titles" localSheetId="0">WPF!$A:$D,WPF!$2:$2</definedName>
    <definedName name="_xlnm.Print_Titles" localSheetId="0">WPF!$A:$D,WPF!$2:$2</definedName>
  </definedNames>
  <calcPr calcId="191029"/>
</workbook>
</file>

<file path=xl/calcChain.xml><?xml version="1.0" encoding="utf-8"?>
<calcChain xmlns="http://schemas.openxmlformats.org/spreadsheetml/2006/main">
  <c r="AC23" i="2" l="1"/>
  <c r="AD23" i="2"/>
  <c r="AE23" i="2"/>
  <c r="AF23" i="2"/>
  <c r="AG23" i="2"/>
  <c r="AH23" i="2"/>
  <c r="AI23" i="2"/>
  <c r="AJ23" i="2"/>
  <c r="AK23" i="2"/>
  <c r="AL23" i="2"/>
  <c r="AM23" i="2"/>
  <c r="AB23" i="2"/>
  <c r="AI55" i="2"/>
  <c r="AC55" i="2"/>
  <c r="AD55" i="2"/>
  <c r="AE55" i="2"/>
  <c r="AF55" i="2"/>
  <c r="AG55" i="2"/>
  <c r="AH55" i="2"/>
  <c r="AJ55" i="2"/>
  <c r="AK55" i="2"/>
  <c r="AL55" i="2"/>
  <c r="AM55" i="2"/>
  <c r="AB55" i="2"/>
  <c r="AC2" i="2" l="1"/>
  <c r="AD2" i="2"/>
  <c r="AE2" i="2"/>
  <c r="AF2" i="2"/>
  <c r="AG2" i="2"/>
  <c r="AH2" i="2"/>
  <c r="AI2" i="2"/>
  <c r="AJ2" i="2"/>
  <c r="AK2" i="2"/>
  <c r="AL2" i="2"/>
  <c r="AM2" i="2"/>
  <c r="AB2" i="2"/>
  <c r="AC34" i="2"/>
  <c r="AD34" i="2"/>
  <c r="AE34" i="2"/>
  <c r="AF34" i="2"/>
  <c r="AF65" i="2" s="1"/>
  <c r="AG34" i="2"/>
  <c r="AH34" i="2"/>
  <c r="AI34" i="2"/>
  <c r="AI65" i="2" s="1"/>
  <c r="AJ34" i="2"/>
  <c r="AK34" i="2"/>
  <c r="AL34" i="2"/>
  <c r="AL65" i="2" s="1"/>
  <c r="AM34" i="2"/>
  <c r="AB34" i="2"/>
  <c r="AK65" i="2" l="1"/>
  <c r="AG65" i="2"/>
  <c r="AD65" i="2"/>
  <c r="AC65" i="2"/>
  <c r="AJ65" i="2"/>
  <c r="AH65" i="2"/>
  <c r="AE65" i="2"/>
  <c r="AB65" i="2"/>
  <c r="AA38" i="2"/>
  <c r="AA34" i="2" s="1"/>
  <c r="Y38" i="2"/>
  <c r="W38" i="2"/>
  <c r="U38" i="2"/>
  <c r="U34" i="2" s="1"/>
  <c r="S38" i="2"/>
  <c r="P38" i="2"/>
  <c r="G34" i="2"/>
  <c r="BR34" i="2"/>
  <c r="BQ34" i="2"/>
  <c r="BP34" i="2"/>
  <c r="BO34" i="2"/>
  <c r="BN34" i="2"/>
  <c r="BM34" i="2"/>
  <c r="BL34" i="2"/>
  <c r="BK34" i="2"/>
  <c r="BJ34" i="2"/>
  <c r="BI34" i="2"/>
  <c r="BH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M34" i="2"/>
  <c r="I34" i="2"/>
  <c r="H34" i="2"/>
  <c r="F34" i="2"/>
  <c r="E34" i="2"/>
  <c r="AA6" i="2"/>
  <c r="Y6" i="2"/>
  <c r="Y2" i="2" s="1"/>
  <c r="W6" i="2"/>
  <c r="W2" i="2" s="1"/>
  <c r="U6" i="2"/>
  <c r="U2" i="2" s="1"/>
  <c r="S6" i="2"/>
  <c r="S2" i="2" s="1"/>
  <c r="P6" i="2"/>
  <c r="G2" i="2"/>
  <c r="BR2" i="2"/>
  <c r="BQ2" i="2"/>
  <c r="BP2" i="2"/>
  <c r="BO2" i="2"/>
  <c r="BN2" i="2"/>
  <c r="BM2" i="2"/>
  <c r="BL2" i="2"/>
  <c r="BK2" i="2"/>
  <c r="BJ2" i="2"/>
  <c r="BI2" i="2"/>
  <c r="BH2" i="2"/>
  <c r="BC2" i="2"/>
  <c r="BB2" i="2"/>
  <c r="BA2" i="2"/>
  <c r="AZ2" i="2"/>
  <c r="AY2" i="2"/>
  <c r="AX2" i="2"/>
  <c r="AW2" i="2"/>
  <c r="AV2" i="2"/>
  <c r="AU2" i="2"/>
  <c r="AT2" i="2"/>
  <c r="AS2" i="2"/>
  <c r="AR2" i="2"/>
  <c r="M2" i="2"/>
  <c r="I2" i="2"/>
  <c r="H2" i="2"/>
  <c r="F2" i="2"/>
  <c r="E2" i="2"/>
  <c r="AA2" i="2" l="1"/>
  <c r="S34" i="2"/>
  <c r="W34" i="2"/>
  <c r="Y34" i="2"/>
  <c r="J34" i="2"/>
  <c r="J2" i="2"/>
</calcChain>
</file>

<file path=xl/sharedStrings.xml><?xml version="1.0" encoding="utf-8"?>
<sst xmlns="http://schemas.openxmlformats.org/spreadsheetml/2006/main" count="459" uniqueCount="216">
  <si>
    <t>Wyszczególnienie</t>
  </si>
  <si>
    <t>z podatku od nieruchomości</t>
  </si>
  <si>
    <t>z subwencji ogólnej</t>
  </si>
  <si>
    <t>ze sprzedaży majątku</t>
  </si>
  <si>
    <t>z tytułu dotacji oraz środków przeznaczonych na inwestycje</t>
  </si>
  <si>
    <t>Inne rozchody niezwiązane ze spłatą długu</t>
  </si>
  <si>
    <t>Różnica między dochodami bieżącymi a wydatkami bieżącymi</t>
  </si>
  <si>
    <t>bieżące</t>
  </si>
  <si>
    <t>majątkowe</t>
  </si>
  <si>
    <t>EBI I transza</t>
  </si>
  <si>
    <t>EBI II transza</t>
  </si>
  <si>
    <t>EBI I transza PODIUM</t>
  </si>
  <si>
    <t>Wydatki bieżące na pokrycie ujemnego wyniku finansowego samodzielnego publicznego zakładu opieki zdrowotnej</t>
  </si>
  <si>
    <t>III kw 2014</t>
  </si>
  <si>
    <t>EBI III transza</t>
  </si>
  <si>
    <t>III kw 2015</t>
  </si>
  <si>
    <t>III kw 2016</t>
  </si>
  <si>
    <t>planowane</t>
  </si>
  <si>
    <t>III kw 2017</t>
  </si>
  <si>
    <t>EBI II ramówka I transza 75 mln 2019</t>
  </si>
  <si>
    <t>EBI II ramówka I transza 25 mln 2020</t>
  </si>
  <si>
    <t>EBI II transza PODIUM 74,5 mln 2018</t>
  </si>
  <si>
    <t>III kw 2018</t>
  </si>
  <si>
    <t>na wynagrodzenia i składki od nich naliczane</t>
  </si>
  <si>
    <t>Inwestycje i zakupy inwestycyjne, o których mowa w art. 236 ust. 4 pkt 1 ustawy, w tym:</t>
  </si>
  <si>
    <t>wydatki o charakterze dotacyjnym na inwestycje i zakupy inwestycyjne</t>
  </si>
  <si>
    <t>kwota wyłączeń z tytułu wcześniejszej spłaty zobowiązań, określonych w art. 243 ust. 3b ustawy, z tego:</t>
  </si>
  <si>
    <t xml:space="preserve">          środkami nowego zobowiązania</t>
  </si>
  <si>
    <t xml:space="preserve">          innymi środkami</t>
  </si>
  <si>
    <t>7. Relacja zrównoważenia wydatków bieżących, o której mowa w art. 242 ustawy</t>
  </si>
  <si>
    <t>8. Wskaźnik spłaty zobowiązań</t>
  </si>
  <si>
    <t>środki określone w art. 5 ust. 1 pkt 2 ustawy</t>
  </si>
  <si>
    <t>Wydatki bieżące na programy, projekty lub zadania finansowane z udziałem środków, o których mowa w art. 5 ust. 1 pkt 2 ustawy, w tym:</t>
  </si>
  <si>
    <t>finansowane środkami określonymi w art. 5 ust. 1 pkt 2 ustawy</t>
  </si>
  <si>
    <t>Wydatki majątkowe na programy, projekty lub zadania finansowane z udziałem środków, o których mowa w art. 5 ust. 1 pkt 2 ustawy, w tym: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</si>
  <si>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</si>
  <si>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</si>
  <si>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Kwota wzrostu(+)/spadku(-) kwoty długu wynikająca z operacji niekasowych (m.in. umorzenia, różnice kursowe)</t>
  </si>
  <si>
    <t>Wcześniejsza spłata zobowiązań, wyłączona z limitu spłaty zobowiązań, dokonywana w formie wydatków budżetowych</t>
  </si>
  <si>
    <t>III kw 2019</t>
  </si>
  <si>
    <t>dochody z tytułu udziału we wpływach z podatku dochodowego od osób fizycznych</t>
  </si>
  <si>
    <t>dochody z tytułu udziału we wpływach z podatku dochodowego od osób prawnych</t>
  </si>
  <si>
    <t>Dochody majątkowe  na programy, projekty lub zadania finansowane z udziałem środków, o których mowa w art. 5 ust. 1 pkt 2 ustawy, w tym: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</si>
  <si>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</si>
  <si>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</si>
  <si>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</si>
  <si>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</si>
  <si>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9.1.1.1</t>
  </si>
  <si>
    <t>9.2.1.1</t>
  </si>
  <si>
    <t>9.3.1.1</t>
  </si>
  <si>
    <t>9.4.1.1</t>
  </si>
  <si>
    <t>9. Finansowanie programów, projektów lub zadań realizowanych z udziałem środków, o których mowa w art. 5 ust. 1 pkt 2 i 3 ustawy</t>
  </si>
  <si>
    <t>10. Informacje uzupełniające o wybranych kategoriach finansowych</t>
  </si>
  <si>
    <t>Wydatki objęte limitem, o którym mowa w art. 226 ust. 3 pkt 4 ustawy, z tego: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</si>
  <si>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</si>
  <si>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</si>
  <si>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</si>
  <si>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</si>
  <si>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</si>
  <si>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</si>
  <si>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</si>
  <si>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</si>
  <si>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</si>
  <si>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</si>
  <si>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</si>
  <si>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</si>
  <si>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</si>
  <si>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</si>
  <si>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</si>
  <si>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</si>
  <si>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</si>
  <si>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</si>
  <si>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</si>
  <si>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</si>
  <si>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</si>
  <si>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</si>
  <si>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</si>
  <si>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</si>
  <si>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</si>
  <si>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</si>
  <si>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</si>
  <si>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</si>
  <si>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</si>
  <si>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</si>
  <si>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</si>
  <si>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</si>
  <si>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</si>
  <si>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</si>
  <si>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</si>
  <si>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</si>
  <si>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</si>
  <si>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</si>
  <si>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</si>
  <si>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</si>
  <si>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</si>
  <si>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</si>
  <si>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</si>
  <si>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</si>
  <si>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</si>
  <si>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</si>
  <si>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</si>
  <si>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</si>
  <si>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</si>
  <si>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</si>
  <si>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9.1.1</t>
  </si>
  <si>
    <t>9.2</t>
  </si>
  <si>
    <t>9.2.1</t>
  </si>
  <si>
    <t>9.3</t>
  </si>
  <si>
    <t>9.3.1</t>
  </si>
  <si>
    <t>9.4</t>
  </si>
  <si>
    <t>9.4.1</t>
  </si>
  <si>
    <t>10.1</t>
  </si>
  <si>
    <t>10.1.1</t>
  </si>
  <si>
    <t>10.1.2</t>
  </si>
  <si>
    <t>10.2</t>
  </si>
  <si>
    <t>10.3</t>
  </si>
  <si>
    <t>10.4</t>
  </si>
  <si>
    <t>10.5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</si>
  <si>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</si>
  <si>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</si>
  <si>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</si>
  <si>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</si>
  <si>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</si>
  <si>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</si>
  <si>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</si>
  <si>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</si>
  <si>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</si>
  <si>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r>
      <t xml:space="preserve">1. Dochody ogółem 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</si>
  <si>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dotacji i środków przeznaczonych na cele bieżące</t>
    </r>
    <r>
      <rPr>
        <vertAlign val="superscript"/>
        <sz val="8"/>
        <rFont val="Verdana"/>
        <family val="2"/>
        <charset val="238"/>
      </rPr>
      <t>x3)</t>
    </r>
  </si>
  <si>
    <r>
      <t>pozostałe dochody bieżące</t>
    </r>
    <r>
      <rPr>
        <vertAlign val="superscript"/>
        <sz val="8"/>
        <rFont val="Verdana"/>
        <family val="2"/>
        <charset val="238"/>
      </rPr>
      <t>4)</t>
    </r>
    <r>
      <rPr>
        <sz val="8"/>
        <rFont val="Verdana"/>
        <family val="2"/>
        <charset val="238"/>
      </rPr>
      <t>, w tym:</t>
    </r>
  </si>
  <si>
    <r>
      <t>2. Wydatki ogółem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</si>
  <si>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poręczeń i gwarancji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</si>
  <si>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gwarancje i poręczenia podlegające wyłączeniu z limitu spłaty zobowiązań, o którym mowa w art. 243 ustawy</t>
    </r>
    <r>
      <rPr>
        <vertAlign val="superscript"/>
        <sz val="8"/>
        <rFont val="Verdana"/>
        <family val="2"/>
        <charset val="238"/>
      </rPr>
      <t>x</t>
    </r>
  </si>
  <si>
    <r>
      <t>wydatki na obsługę długu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, w tym: </t>
    </r>
  </si>
  <si>
    <r>
  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  </r>
    <r>
      <rPr>
        <vertAlign val="superscript"/>
        <sz val="8"/>
        <rFont val="Verdana"/>
        <family val="2"/>
        <charset val="238"/>
      </rPr>
      <t>x</t>
    </r>
  </si>
  <si>
    <r>
      <t>odsetki i dyskonto podlegające wyłączeniu z limitu spłaty zobowiązań, o którym mowa w art. 243 ustawy, z tytułu zobowiązań zaciągniętych na wkład krajowy</t>
    </r>
    <r>
      <rPr>
        <vertAlign val="superscript"/>
        <sz val="8"/>
        <rFont val="Verdana"/>
        <family val="2"/>
        <charset val="238"/>
      </rPr>
      <t>x</t>
    </r>
  </si>
  <si>
    <r>
      <t>3. Wynik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</si>
  <si>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Kwota prognozowanej nadwyżki budżetu przeznaczana na spłatę kredytów, pożyczek i wykup papierów wartościowych</t>
    </r>
    <r>
      <rPr>
        <vertAlign val="superscript"/>
        <sz val="8"/>
        <rFont val="Verdana"/>
        <family val="2"/>
        <charset val="238"/>
      </rPr>
      <t>5)</t>
    </r>
  </si>
  <si>
    <r>
      <t>4. Przychody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</si>
  <si>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na pokrycie deficytu budżetu</t>
    </r>
    <r>
      <rPr>
        <vertAlign val="superscript"/>
        <sz val="8"/>
        <rFont val="Verdana"/>
        <family val="2"/>
        <charset val="238"/>
      </rPr>
      <t>x</t>
    </r>
  </si>
  <si>
    <r>
      <t>5. Rozchody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</si>
  <si>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łączna kwota przypadających na dany rok kwot ustawowych wyłączeń z limitu spłaty zobowiązań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</si>
  <si>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przypadających na dany rok kwot wyłączeń określonych w art. 243 ust. 3 ustawy</t>
    </r>
    <r>
      <rPr>
        <vertAlign val="superscript"/>
        <sz val="8"/>
        <rFont val="Verdana"/>
        <family val="2"/>
        <charset val="238"/>
      </rPr>
      <t>x</t>
    </r>
  </si>
  <si>
    <r>
      <t>kwota przypadających na dany rok kwot wyłączeń określonych w art. 243 ust. 3a ustawy</t>
    </r>
    <r>
      <rPr>
        <vertAlign val="superscript"/>
        <sz val="8"/>
        <rFont val="Verdana"/>
        <family val="2"/>
        <charset val="238"/>
      </rPr>
      <t>x</t>
    </r>
  </si>
  <si>
    <r>
      <t>6. Kwota długu</t>
    </r>
    <r>
      <rPr>
        <b/>
        <vertAlign val="superscript"/>
        <sz val="8"/>
        <color rgb="FF0000FF"/>
        <rFont val="Verdana"/>
        <family val="2"/>
        <charset val="238"/>
      </rPr>
      <t>x</t>
    </r>
    <r>
      <rPr>
        <sz val="8"/>
        <color rgb="FF0000FF"/>
        <rFont val="Verdana"/>
        <family val="2"/>
        <charset val="238"/>
      </rPr>
      <t>, w tym:</t>
    </r>
  </si>
  <si>
    <r>
      <t>kwota długu, którego planowana spłata dokona się z wydatków</t>
    </r>
    <r>
      <rPr>
        <vertAlign val="superscript"/>
        <sz val="8"/>
        <rFont val="Verdana"/>
        <family val="2"/>
        <charset val="238"/>
      </rPr>
      <t>x</t>
    </r>
  </si>
  <si>
    <r>
      <t xml:space="preserve">Różnica między dochodami bieżącymi, skorygowanymi o środki </t>
    </r>
    <r>
      <rPr>
        <vertAlign val="superscript"/>
        <sz val="8"/>
        <rFont val="Verdana"/>
        <family val="2"/>
        <charset val="238"/>
      </rPr>
      <t>8)</t>
    </r>
    <r>
      <rPr>
        <sz val="8"/>
        <rFont val="Verdana"/>
        <family val="2"/>
        <charset val="238"/>
      </rPr>
      <t xml:space="preserve"> a wydatkami bieżącymi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</si>
  <si>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</si>
  <si>
    <r>
  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  </r>
    <r>
      <rPr>
        <vertAlign val="superscript"/>
        <sz val="8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</si>
  <si>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  </r>
    <r>
      <rPr>
        <vertAlign val="superscript"/>
        <sz val="8"/>
        <rFont val="Verdana"/>
        <family val="2"/>
        <charset val="238"/>
      </rPr>
      <t>x</t>
    </r>
  </si>
  <si>
    <r>
      <t>Dotacje i środki o charakterze bieżącym na realizację programu, projektu lub zadania finansowanego z udziałem środków, o których mowa w art. 5 ust. 1 pkt 2 ustawy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</si>
  <si>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zobowiązań związku współtworzonego przez jednostkę samorządu terytorialnego przypadających do spłaty w danym roku budżetowym, podlegająca doliczeniu zgodnie z art. 244 ustawy</t>
    </r>
    <r>
      <rPr>
        <vertAlign val="superscript"/>
        <sz val="8"/>
        <rFont val="Verdana"/>
        <family val="2"/>
        <charset val="238"/>
      </rPr>
      <t>x</t>
    </r>
  </si>
  <si>
    <r>
      <t>Spłaty, o których mowa w poz. 5.1, wynikające wyłącznie z tytułu zobowiązań już zaciągniętych</t>
    </r>
    <r>
      <rPr>
        <vertAlign val="superscript"/>
        <sz val="8"/>
        <rFont val="Verdana"/>
        <family val="2"/>
        <charset val="238"/>
      </rPr>
      <t>x</t>
    </r>
  </si>
  <si>
    <r>
      <t>Wydatki zmniejszające dług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</si>
  <si>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spłata zobowiązań wymagalnych z lat poprzednich, innych niż w poz. 10.7.3</t>
    </r>
    <r>
      <rPr>
        <vertAlign val="superscript"/>
        <sz val="8"/>
        <rFont val="Verdana"/>
        <family val="2"/>
        <charset val="238"/>
      </rPr>
      <t>x</t>
    </r>
  </si>
  <si>
    <r>
      <t xml:space="preserve">spłata zobowiązań zaliczanych do tytułu dłużnego – kredyt i pożyczka 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</si>
  <si>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zobowiązań zaciągniętych po dniu 1 stycznia 2019 r.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</si>
  <si>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 xml:space="preserve">          dokonywana w formie wydatku bieżącego</t>
    </r>
    <r>
      <rPr>
        <vertAlign val="superscript"/>
        <sz val="8"/>
        <rFont val="Verdana"/>
        <family val="2"/>
        <charset val="238"/>
      </rPr>
      <t>x</t>
    </r>
  </si>
  <si>
    <r>
      <t>wypłaty z tytułu wymagalnych poręczeń i gwarancji</t>
    </r>
    <r>
      <rPr>
        <vertAlign val="superscript"/>
        <sz val="8"/>
        <rFont val="Verdana"/>
        <family val="2"/>
        <charset val="238"/>
      </rPr>
      <t>x</t>
    </r>
  </si>
  <si>
    <t xml:space="preserve">          wolnymi środkami, o których mowa w art. 217 ust. 
          2 pkt 6 ustawy</t>
  </si>
  <si>
    <r>
      <t>Dochody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z tego:</t>
    </r>
  </si>
  <si>
    <r>
      <t>Dochody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</si>
  <si>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</si>
  <si>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</si>
  <si>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Kredyty, pożyczki, emisja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</si>
  <si>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Nadwyżka budżetowa z lat ubiegłych</t>
    </r>
    <r>
      <rPr>
        <vertAlign val="superscript"/>
        <sz val="8"/>
        <color rgb="FF820000"/>
        <rFont val="Verdana"/>
        <family val="2"/>
        <charset val="238"/>
      </rPr>
      <t>x6)</t>
    </r>
    <r>
      <rPr>
        <sz val="8"/>
        <color rgb="FF820000"/>
        <rFont val="Verdana"/>
        <family val="2"/>
        <charset val="238"/>
      </rPr>
      <t>, w tym:</t>
    </r>
  </si>
  <si>
    <r>
      <t>Wolne środki, o których mowa w art. 217 ust. 2 pkt 6 ustawy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</si>
  <si>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Spłaty udzielonych pożyczek w latach ubiegłych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</si>
  <si>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Inne przychody niezwiązane z zaciągnięciem długu</t>
    </r>
    <r>
      <rPr>
        <vertAlign val="superscript"/>
        <sz val="8"/>
        <color rgb="FF820000"/>
        <rFont val="Verdana"/>
        <family val="2"/>
        <charset val="238"/>
      </rPr>
      <t>x7)</t>
    </r>
    <r>
      <rPr>
        <sz val="8"/>
        <color rgb="FF820000"/>
        <rFont val="Verdana"/>
        <family val="2"/>
        <charset val="238"/>
      </rPr>
      <t>, w tym:</t>
    </r>
  </si>
  <si>
    <r>
      <t>Spłaty rat kapitałowych kredytów i pożyczek oraz wykup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</si>
  <si>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przypadających na dany rok)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</si>
  <si>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 xml:space="preserve"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</si>
  <si>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
poprzedzającego rok budżetowy</t>
    </r>
    <r>
      <rPr>
        <vertAlign val="superscript"/>
        <sz val="8"/>
        <color rgb="FF820000"/>
        <rFont val="Verdana"/>
        <family val="2"/>
        <charset val="238"/>
      </rPr>
      <t>x</t>
    </r>
  </si>
  <si>
    <t>2.1.3.3</t>
  </si>
  <si>
    <t>pozostałe odsetki i dyskonto podlegające wyłączeniu z limitu spłaty zobowiązań, o którym mowa w art. 243 ustawy</t>
  </si>
  <si>
    <t>5.1.1.4</t>
  </si>
  <si>
    <t>kwota przypadających na dany rok kwot pozostałych ustawowych wyłączeń z limitu spłaty zobowiązań</t>
  </si>
  <si>
    <t>10.10</t>
  </si>
  <si>
    <t>10.11</t>
  </si>
  <si>
    <t>Wykup papierów wartościowych, spłaty rat kredytów i pożyczek wraz z należnymi odsetkami i dyskontem, odpowiednio emitowanych lub zaciągniętych do równowartości kwoty ubytku w wykonanych dochodach jednostki samorzadu terytorialnego będącego skutkiem wystąpienia COVID-19</t>
  </si>
  <si>
    <t>Wydatki bieżące podlegajace ustawowemu wyłączeniu z limitu spłaty zobowiązań</t>
  </si>
  <si>
    <t>III kw 2020</t>
  </si>
  <si>
    <t>Obligacje seria A20</t>
  </si>
  <si>
    <t>Obligacje seria B20</t>
  </si>
  <si>
    <t>Obligacje seria C20</t>
  </si>
  <si>
    <t>Obligacje seria D20</t>
  </si>
  <si>
    <t>Obligacje seria E20</t>
  </si>
  <si>
    <t>III kw 2021</t>
  </si>
  <si>
    <t>kredyt bilansujący 2024</t>
  </si>
  <si>
    <t>III kw 2022</t>
  </si>
  <si>
    <t>kredyt bilansujący 2025</t>
  </si>
  <si>
    <t>Obligacje seria A23</t>
  </si>
  <si>
    <t>Obligacje seria B23</t>
  </si>
  <si>
    <t>Obligacje seria A22</t>
  </si>
  <si>
    <t>Obligacje seria B22</t>
  </si>
  <si>
    <t>I kredyt na szpital 50 mln 2024</t>
  </si>
  <si>
    <t>II kredyt na szpital 200 mln 2025</t>
  </si>
  <si>
    <t>Obligacje seria F23</t>
  </si>
  <si>
    <t>Obligacje seria A24 110 mln</t>
  </si>
  <si>
    <t>Obligacje seria A25 80 mln</t>
  </si>
  <si>
    <t>Obligacje seria A26 80 mln</t>
  </si>
  <si>
    <t>kredyt bilansujący 2026</t>
  </si>
  <si>
    <t>III kw 2023</t>
  </si>
  <si>
    <t>Obligacje seria H23</t>
  </si>
  <si>
    <t>Obligacje seria G23</t>
  </si>
  <si>
    <r>
      <t>Spłaty, o których mowa w poz. 5.1, wynikające wyłącznie z tytułu zobowiązań już zaciągniętych</t>
    </r>
    <r>
      <rPr>
        <b/>
        <vertAlign val="superscript"/>
        <sz val="8"/>
        <rFont val="Verdana"/>
        <family val="2"/>
        <charset val="238"/>
      </rPr>
      <t>x</t>
    </r>
  </si>
  <si>
    <t>Razem EBI</t>
  </si>
  <si>
    <t>Obsługa długu - wyższe oprocentowanie</t>
  </si>
  <si>
    <t>Obsługa długu - aktualne oprocentowanie</t>
  </si>
  <si>
    <t>Razem bligacje</t>
  </si>
  <si>
    <t>Razem Obligacje</t>
  </si>
  <si>
    <t>Różnica</t>
  </si>
  <si>
    <t xml:space="preserve">
I. Wieloletnia Prognoza Finansowa</t>
  </si>
  <si>
    <t>0,00</t>
  </si>
  <si>
    <t>tak</t>
  </si>
  <si>
    <t>Załącznik do Zarządzenia nr PM-1081/2024
Prezydenta Miasta Gliwice z dnia 20 grudnia 2024 r.
w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</si>
</sst>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0.00"/>
  </numFmts>
  <fonts count="28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10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color rgb="FF0000FF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sz val="8"/>
      <color indexed="12"/>
      <name val="Verdana"/>
      <family val="2"/>
      <charset val="238"/>
    </font>
    <font>
      <sz val="8"/>
      <color indexed="17"/>
      <name val="Verdana"/>
      <family val="2"/>
      <charset val="238"/>
    </font>
    <font>
      <sz val="11"/>
      <name val="Verdana"/>
      <family val="2"/>
      <charset val="238"/>
    </font>
    <font>
      <sz val="8"/>
      <color rgb="FF820000"/>
      <name val="Verdana"/>
      <family val="2"/>
      <charset val="238"/>
    </font>
    <font>
      <vertAlign val="superscript"/>
      <sz val="8"/>
      <color rgb="FF820000"/>
      <name val="Verdana"/>
      <family val="2"/>
      <charset val="238"/>
    </font>
    <font>
      <b/>
      <sz val="11"/>
      <name val="Verdana"/>
      <family val="2"/>
      <charset val="238"/>
    </font>
    <font>
      <sz val="9"/>
      <name val="Verdana"/>
      <family val="2"/>
      <charset val="238"/>
    </font>
    <font>
      <sz val="8"/>
      <color rgb="FF006600"/>
      <name val="Verdana"/>
      <family val="2"/>
      <charset val="238"/>
    </font>
    <font>
      <sz val="8"/>
      <color theme="9" tint="-0.499984740745262"/>
      <name val="Verdana"/>
      <family val="2"/>
      <charset val="238"/>
    </font>
    <font>
      <b/>
      <vertAlign val="superscript"/>
      <sz val="8"/>
      <name val="Verdana"/>
      <family val="2"/>
      <charset val="238"/>
    </font>
    <font>
      <b/>
      <sz val="10"/>
      <name val="Arial"/>
      <family val="2"/>
      <charset val="238"/>
    </font>
    <font>
      <b/>
      <sz val="8"/>
      <color indexed="17"/>
      <name val="Verdana"/>
      <family val="2"/>
      <charset val="238"/>
    </font>
    <font>
      <b/>
      <sz val="8"/>
      <color rgb="FF006600"/>
      <name val="Verdana"/>
      <family val="2"/>
      <charset val="238"/>
    </font>
    <font>
      <b/>
      <sz val="8"/>
      <color rgb="FF0000FF"/>
      <name val="Verdana"/>
      <family val="2"/>
      <charset val="238"/>
    </font>
    <font>
      <b/>
      <sz val="8"/>
      <color theme="9" tint="-0.499984740745262"/>
      <name val="Verdana"/>
      <family val="2"/>
      <charset val="238"/>
    </font>
    <font>
      <b/>
      <sz val="10"/>
      <color theme="9" tint="-0.499984740745262"/>
      <name val="Arial"/>
      <family val="2"/>
      <charset val="238"/>
    </font>
    <font>
      <sz val="10"/>
      <color theme="9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DE8EF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4" fontId="4" fillId="0" borderId="1" xfId="0" applyNumberFormat="1" applyFont="1" applyBorder="1"/>
    <xf numFmtId="4" fontId="4" fillId="0" borderId="1" xfId="0" applyNumberFormat="1" applyFont="1" applyFill="1" applyBorder="1"/>
    <xf numFmtId="4" fontId="4" fillId="2" borderId="1" xfId="0" applyNumberFormat="1" applyFont="1" applyFill="1" applyBorder="1"/>
    <xf numFmtId="4" fontId="4" fillId="3" borderId="1" xfId="0" applyNumberFormat="1" applyFont="1" applyFill="1" applyBorder="1"/>
    <xf numFmtId="0" fontId="4" fillId="0" borderId="0" xfId="0" applyFont="1"/>
    <xf numFmtId="4" fontId="5" fillId="0" borderId="1" xfId="0" applyNumberFormat="1" applyFont="1" applyBorder="1"/>
    <xf numFmtId="4" fontId="5" fillId="0" borderId="1" xfId="0" applyNumberFormat="1" applyFont="1" applyFill="1" applyBorder="1"/>
    <xf numFmtId="10" fontId="5" fillId="0" borderId="1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Font="1" applyFill="1"/>
    <xf numFmtId="4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0" fontId="12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/>
    <xf numFmtId="4" fontId="12" fillId="0" borderId="1" xfId="0" applyNumberFormat="1" applyFont="1" applyFill="1" applyBorder="1"/>
    <xf numFmtId="4" fontId="12" fillId="0" borderId="1" xfId="0" applyNumberFormat="1" applyFont="1" applyBorder="1"/>
    <xf numFmtId="4" fontId="12" fillId="2" borderId="1" xfId="0" applyNumberFormat="1" applyFont="1" applyFill="1" applyBorder="1"/>
    <xf numFmtId="4" fontId="12" fillId="3" borderId="1" xfId="0" applyNumberFormat="1" applyFont="1" applyFill="1" applyBorder="1"/>
    <xf numFmtId="4" fontId="11" fillId="0" borderId="1" xfId="0" applyNumberFormat="1" applyFont="1" applyBorder="1"/>
    <xf numFmtId="3" fontId="11" fillId="0" borderId="1" xfId="0" applyNumberFormat="1" applyFont="1" applyBorder="1"/>
    <xf numFmtId="4" fontId="11" fillId="0" borderId="1" xfId="0" applyNumberFormat="1" applyFont="1" applyFill="1" applyBorder="1"/>
    <xf numFmtId="4" fontId="11" fillId="2" borderId="1" xfId="0" applyNumberFormat="1" applyFont="1" applyFill="1" applyBorder="1"/>
    <xf numFmtId="4" fontId="11" fillId="3" borderId="1" xfId="0" applyNumberFormat="1" applyFont="1" applyFill="1" applyBorder="1"/>
    <xf numFmtId="4" fontId="14" fillId="0" borderId="1" xfId="0" applyNumberFormat="1" applyFont="1" applyFill="1" applyBorder="1"/>
    <xf numFmtId="4" fontId="14" fillId="0" borderId="1" xfId="0" applyNumberFormat="1" applyFont="1" applyBorder="1"/>
    <xf numFmtId="0" fontId="14" fillId="0" borderId="0" xfId="0" applyFont="1"/>
    <xf numFmtId="10" fontId="14" fillId="0" borderId="1" xfId="0" applyNumberFormat="1" applyFont="1" applyFill="1" applyBorder="1"/>
    <xf numFmtId="10" fontId="14" fillId="0" borderId="1" xfId="0" applyNumberFormat="1" applyFont="1" applyBorder="1"/>
    <xf numFmtId="4" fontId="14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/>
    <xf numFmtId="4" fontId="4" fillId="0" borderId="7" xfId="0" applyNumberFormat="1" applyFont="1" applyBorder="1" applyAlignment="1"/>
    <xf numFmtId="4" fontId="4" fillId="0" borderId="8" xfId="0" applyNumberFormat="1" applyFont="1" applyBorder="1" applyAlignment="1"/>
    <xf numFmtId="4" fontId="4" fillId="0" borderId="7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3" fontId="11" fillId="0" borderId="7" xfId="0" applyNumberFormat="1" applyFont="1" applyBorder="1" applyAlignment="1"/>
    <xf numFmtId="3" fontId="11" fillId="0" borderId="8" xfId="0" applyNumberFormat="1" applyFont="1" applyBorder="1" applyAlignment="1"/>
    <xf numFmtId="0" fontId="4" fillId="0" borderId="8" xfId="0" applyFont="1" applyBorder="1"/>
    <xf numFmtId="4" fontId="5" fillId="0" borderId="11" xfId="0" applyNumberFormat="1" applyFont="1" applyBorder="1"/>
    <xf numFmtId="0" fontId="6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/>
    <xf numFmtId="4" fontId="12" fillId="4" borderId="1" xfId="0" applyNumberFormat="1" applyFont="1" applyFill="1" applyBorder="1"/>
    <xf numFmtId="4" fontId="11" fillId="4" borderId="1" xfId="0" applyNumberFormat="1" applyFont="1" applyFill="1" applyBorder="1"/>
    <xf numFmtId="0" fontId="17" fillId="0" borderId="0" xfId="0" applyFont="1"/>
    <xf numFmtId="0" fontId="6" fillId="5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/>
    <xf numFmtId="4" fontId="11" fillId="5" borderId="1" xfId="0" applyNumberFormat="1" applyFont="1" applyFill="1" applyBorder="1"/>
    <xf numFmtId="0" fontId="14" fillId="0" borderId="0" xfId="0" applyFont="1" applyFill="1"/>
    <xf numFmtId="0" fontId="14" fillId="0" borderId="1" xfId="0" quotePrefix="1" applyFont="1" applyFill="1" applyBorder="1"/>
    <xf numFmtId="0" fontId="5" fillId="0" borderId="1" xfId="0" quotePrefix="1" applyFont="1" applyFill="1" applyBorder="1"/>
    <xf numFmtId="0" fontId="5" fillId="0" borderId="6" xfId="0" applyFont="1" applyFill="1" applyBorder="1"/>
    <xf numFmtId="0" fontId="5" fillId="0" borderId="8" xfId="0" applyFont="1" applyFill="1" applyBorder="1"/>
    <xf numFmtId="0" fontId="5" fillId="0" borderId="7" xfId="0" applyFont="1" applyFill="1" applyBorder="1"/>
    <xf numFmtId="0" fontId="14" fillId="0" borderId="1" xfId="0" applyFont="1" applyFill="1" applyBorder="1"/>
    <xf numFmtId="0" fontId="4" fillId="0" borderId="1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14" fillId="0" borderId="6" xfId="0" applyFont="1" applyFill="1" applyBorder="1"/>
    <xf numFmtId="0" fontId="14" fillId="0" borderId="7" xfId="0" applyFont="1" applyFill="1" applyBorder="1"/>
    <xf numFmtId="0" fontId="14" fillId="0" borderId="8" xfId="0" applyFont="1" applyFill="1" applyBorder="1"/>
    <xf numFmtId="0" fontId="12" fillId="0" borderId="1" xfId="0" applyFont="1" applyFill="1" applyBorder="1"/>
    <xf numFmtId="0" fontId="5" fillId="0" borderId="8" xfId="0" quotePrefix="1" applyFont="1" applyFill="1" applyBorder="1" applyAlignment="1">
      <alignment wrapText="1"/>
    </xf>
    <xf numFmtId="0" fontId="5" fillId="0" borderId="1" xfId="0" applyFont="1" applyFill="1" applyBorder="1"/>
    <xf numFmtId="0" fontId="11" fillId="0" borderId="1" xfId="0" applyFont="1" applyFill="1" applyBorder="1"/>
    <xf numFmtId="0" fontId="5" fillId="0" borderId="11" xfId="0" quotePrefix="1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12" xfId="0" applyFont="1" applyFill="1" applyBorder="1"/>
    <xf numFmtId="16" fontId="5" fillId="0" borderId="1" xfId="0" quotePrefix="1" applyNumberFormat="1" applyFont="1" applyFill="1" applyBorder="1"/>
    <xf numFmtId="0" fontId="5" fillId="0" borderId="8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8" xfId="0" applyFont="1" applyFill="1" applyBorder="1" applyAlignment="1">
      <alignment wrapText="1"/>
    </xf>
    <xf numFmtId="3" fontId="10" fillId="0" borderId="1" xfId="0" applyNumberFormat="1" applyFont="1" applyBorder="1"/>
    <xf numFmtId="4" fontId="10" fillId="0" borderId="1" xfId="0" applyNumberFormat="1" applyFont="1" applyFill="1" applyBorder="1"/>
    <xf numFmtId="4" fontId="10" fillId="0" borderId="1" xfId="0" applyNumberFormat="1" applyFont="1" applyBorder="1"/>
    <xf numFmtId="4" fontId="10" fillId="2" borderId="1" xfId="0" applyNumberFormat="1" applyFont="1" applyFill="1" applyBorder="1"/>
    <xf numFmtId="4" fontId="10" fillId="3" borderId="1" xfId="0" applyNumberFormat="1" applyFont="1" applyFill="1" applyBorder="1"/>
    <xf numFmtId="4" fontId="10" fillId="4" borderId="1" xfId="0" applyNumberFormat="1" applyFont="1" applyFill="1" applyBorder="1"/>
    <xf numFmtId="4" fontId="10" fillId="5" borderId="1" xfId="0" applyNumberFormat="1" applyFont="1" applyFill="1" applyBorder="1"/>
    <xf numFmtId="4" fontId="12" fillId="6" borderId="1" xfId="0" applyNumberFormat="1" applyFont="1" applyFill="1" applyBorder="1"/>
    <xf numFmtId="4" fontId="11" fillId="6" borderId="1" xfId="0" applyNumberFormat="1" applyFont="1" applyFill="1" applyBorder="1"/>
    <xf numFmtId="4" fontId="10" fillId="6" borderId="1" xfId="0" applyNumberFormat="1" applyFont="1" applyFill="1" applyBorder="1"/>
    <xf numFmtId="0" fontId="18" fillId="0" borderId="1" xfId="0" applyFont="1" applyFill="1" applyBorder="1"/>
    <xf numFmtId="3" fontId="18" fillId="0" borderId="1" xfId="0" applyNumberFormat="1" applyFont="1" applyBorder="1"/>
    <xf numFmtId="4" fontId="18" fillId="0" borderId="1" xfId="0" applyNumberFormat="1" applyFont="1" applyFill="1" applyBorder="1"/>
    <xf numFmtId="4" fontId="18" fillId="0" borderId="1" xfId="0" applyNumberFormat="1" applyFont="1" applyBorder="1"/>
    <xf numFmtId="4" fontId="18" fillId="2" borderId="1" xfId="0" applyNumberFormat="1" applyFont="1" applyFill="1" applyBorder="1"/>
    <xf numFmtId="4" fontId="18" fillId="3" borderId="1" xfId="0" applyNumberFormat="1" applyFont="1" applyFill="1" applyBorder="1"/>
    <xf numFmtId="4" fontId="18" fillId="4" borderId="1" xfId="0" applyNumberFormat="1" applyFont="1" applyFill="1" applyBorder="1"/>
    <xf numFmtId="4" fontId="18" fillId="5" borderId="1" xfId="0" applyNumberFormat="1" applyFont="1" applyFill="1" applyBorder="1"/>
    <xf numFmtId="4" fontId="18" fillId="6" borderId="1" xfId="0" applyNumberFormat="1" applyFont="1" applyFill="1" applyBorder="1"/>
    <xf numFmtId="0" fontId="19" fillId="0" borderId="1" xfId="0" applyFont="1" applyFill="1" applyBorder="1"/>
    <xf numFmtId="0" fontId="6" fillId="6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0" fontId="5" fillId="0" borderId="8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0" fontId="11" fillId="0" borderId="1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/>
    </xf>
    <xf numFmtId="4" fontId="12" fillId="7" borderId="1" xfId="0" applyNumberFormat="1" applyFont="1" applyFill="1" applyBorder="1"/>
    <xf numFmtId="4" fontId="18" fillId="7" borderId="1" xfId="0" applyNumberFormat="1" applyFont="1" applyFill="1" applyBorder="1"/>
    <xf numFmtId="4" fontId="11" fillId="7" borderId="1" xfId="0" applyNumberFormat="1" applyFont="1" applyFill="1" applyBorder="1"/>
    <xf numFmtId="4" fontId="10" fillId="7" borderId="1" xfId="0" applyNumberFormat="1" applyFont="1" applyFill="1" applyBorder="1"/>
    <xf numFmtId="164" fontId="14" fillId="8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2" fillId="0" borderId="2" xfId="0" applyFont="1" applyFill="1" applyBorder="1" applyAlignment="1">
      <alignment vertical="center" wrapText="1"/>
    </xf>
    <xf numFmtId="0" fontId="18" fillId="0" borderId="2" xfId="0" applyFont="1" applyBorder="1"/>
    <xf numFmtId="0" fontId="11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6" fillId="0" borderId="1" xfId="0" quotePrefix="1" applyFont="1" applyFill="1" applyBorder="1"/>
    <xf numFmtId="3" fontId="6" fillId="0" borderId="1" xfId="0" applyNumberFormat="1" applyFont="1" applyBorder="1"/>
    <xf numFmtId="4" fontId="6" fillId="0" borderId="1" xfId="0" applyNumberFormat="1" applyFont="1" applyBorder="1"/>
    <xf numFmtId="4" fontId="6" fillId="0" borderId="1" xfId="0" applyNumberFormat="1" applyFont="1" applyFill="1" applyBorder="1"/>
    <xf numFmtId="4" fontId="6" fillId="2" borderId="1" xfId="0" applyNumberFormat="1" applyFont="1" applyFill="1" applyBorder="1"/>
    <xf numFmtId="4" fontId="6" fillId="3" borderId="1" xfId="0" applyNumberFormat="1" applyFont="1" applyFill="1" applyBorder="1"/>
    <xf numFmtId="4" fontId="6" fillId="4" borderId="1" xfId="0" applyNumberFormat="1" applyFont="1" applyFill="1" applyBorder="1"/>
    <xf numFmtId="4" fontId="6" fillId="5" borderId="1" xfId="0" applyNumberFormat="1" applyFont="1" applyFill="1" applyBorder="1"/>
    <xf numFmtId="4" fontId="6" fillId="6" borderId="1" xfId="0" applyNumberFormat="1" applyFont="1" applyFill="1" applyBorder="1"/>
    <xf numFmtId="4" fontId="6" fillId="7" borderId="1" xfId="0" applyNumberFormat="1" applyFont="1" applyFill="1" applyBorder="1"/>
    <xf numFmtId="0" fontId="21" fillId="0" borderId="0" xfId="0" applyFont="1"/>
    <xf numFmtId="0" fontId="22" fillId="0" borderId="3" xfId="0" applyFont="1" applyFill="1" applyBorder="1" applyAlignment="1">
      <alignment wrapText="1"/>
    </xf>
    <xf numFmtId="0" fontId="22" fillId="0" borderId="2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4" fontId="22" fillId="5" borderId="1" xfId="0" applyNumberFormat="1" applyFont="1" applyFill="1" applyBorder="1"/>
    <xf numFmtId="4" fontId="22" fillId="0" borderId="1" xfId="0" applyNumberFormat="1" applyFont="1" applyFill="1" applyBorder="1"/>
    <xf numFmtId="4" fontId="22" fillId="6" borderId="1" xfId="0" applyNumberFormat="1" applyFont="1" applyFill="1" applyBorder="1"/>
    <xf numFmtId="4" fontId="22" fillId="7" borderId="1" xfId="0" applyNumberFormat="1" applyFont="1" applyFill="1" applyBorder="1"/>
    <xf numFmtId="4" fontId="22" fillId="0" borderId="1" xfId="0" applyNumberFormat="1" applyFont="1" applyBorder="1"/>
    <xf numFmtId="4" fontId="23" fillId="0" borderId="1" xfId="0" applyNumberFormat="1" applyFont="1" applyBorder="1"/>
    <xf numFmtId="0" fontId="24" fillId="0" borderId="0" xfId="0" applyFont="1" applyFill="1" applyBorder="1" applyAlignment="1">
      <alignment wrapText="1"/>
    </xf>
    <xf numFmtId="0" fontId="24" fillId="0" borderId="0" xfId="0" applyFont="1"/>
    <xf numFmtId="4" fontId="24" fillId="0" borderId="0" xfId="0" applyNumberFormat="1" applyFont="1"/>
    <xf numFmtId="0" fontId="25" fillId="0" borderId="1" xfId="0" applyFont="1" applyFill="1" applyBorder="1"/>
    <xf numFmtId="0" fontId="25" fillId="0" borderId="2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wrapText="1"/>
    </xf>
    <xf numFmtId="3" fontId="25" fillId="0" borderId="1" xfId="0" applyNumberFormat="1" applyFont="1" applyBorder="1"/>
    <xf numFmtId="4" fontId="25" fillId="0" borderId="1" xfId="0" applyNumberFormat="1" applyFont="1" applyFill="1" applyBorder="1"/>
    <xf numFmtId="4" fontId="25" fillId="0" borderId="1" xfId="0" applyNumberFormat="1" applyFont="1" applyBorder="1"/>
    <xf numFmtId="4" fontId="25" fillId="2" borderId="1" xfId="0" applyNumberFormat="1" applyFont="1" applyFill="1" applyBorder="1"/>
    <xf numFmtId="4" fontId="25" fillId="3" borderId="1" xfId="0" applyNumberFormat="1" applyFont="1" applyFill="1" applyBorder="1"/>
    <xf numFmtId="4" fontId="25" fillId="4" borderId="1" xfId="0" applyNumberFormat="1" applyFont="1" applyFill="1" applyBorder="1"/>
    <xf numFmtId="4" fontId="25" fillId="5" borderId="1" xfId="0" applyNumberFormat="1" applyFont="1" applyFill="1" applyBorder="1"/>
    <xf numFmtId="4" fontId="25" fillId="6" borderId="1" xfId="0" applyNumberFormat="1" applyFont="1" applyFill="1" applyBorder="1"/>
    <xf numFmtId="4" fontId="25" fillId="7" borderId="1" xfId="0" applyNumberFormat="1" applyFont="1" applyFill="1" applyBorder="1"/>
    <xf numFmtId="0" fontId="26" fillId="0" borderId="0" xfId="0" applyFont="1"/>
    <xf numFmtId="0" fontId="19" fillId="0" borderId="2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3" fontId="19" fillId="0" borderId="1" xfId="0" applyNumberFormat="1" applyFont="1" applyBorder="1"/>
    <xf numFmtId="4" fontId="19" fillId="0" borderId="1" xfId="0" applyNumberFormat="1" applyFont="1" applyFill="1" applyBorder="1"/>
    <xf numFmtId="4" fontId="19" fillId="0" borderId="1" xfId="0" applyNumberFormat="1" applyFont="1" applyBorder="1"/>
    <xf numFmtId="4" fontId="19" fillId="2" borderId="1" xfId="0" applyNumberFormat="1" applyFont="1" applyFill="1" applyBorder="1"/>
    <xf numFmtId="4" fontId="19" fillId="3" borderId="1" xfId="0" applyNumberFormat="1" applyFont="1" applyFill="1" applyBorder="1"/>
    <xf numFmtId="4" fontId="19" fillId="4" borderId="1" xfId="0" applyNumberFormat="1" applyFont="1" applyFill="1" applyBorder="1"/>
    <xf numFmtId="4" fontId="19" fillId="5" borderId="1" xfId="0" applyNumberFormat="1" applyFont="1" applyFill="1" applyBorder="1"/>
    <xf numFmtId="4" fontId="19" fillId="6" borderId="1" xfId="0" applyNumberFormat="1" applyFont="1" applyFill="1" applyBorder="1"/>
    <xf numFmtId="4" fontId="19" fillId="7" borderId="1" xfId="0" applyNumberFormat="1" applyFont="1" applyFill="1" applyBorder="1"/>
    <xf numFmtId="0" fontId="19" fillId="0" borderId="3" xfId="0" applyFont="1" applyFill="1" applyBorder="1" applyAlignment="1">
      <alignment wrapText="1"/>
    </xf>
    <xf numFmtId="0" fontId="27" fillId="0" borderId="0" xfId="0" applyFont="1"/>
    <xf numFmtId="0" fontId="5" fillId="0" borderId="8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164" fontId="5" fillId="8" borderId="0" xfId="0" applyNumberFormat="1" applyFont="1" applyFill="1" applyBorder="1" applyAlignment="1" applyProtection="1"/>
    <xf numFmtId="164" fontId="14" fillId="8" borderId="1" xfId="0" applyNumberFormat="1" applyFont="1" applyFill="1" applyBorder="1" applyAlignment="1" applyProtection="1">
      <alignment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5" fillId="0" borderId="6" xfId="0" applyFont="1" applyFill="1" applyBorder="1" applyAlignment="1"/>
    <xf numFmtId="0" fontId="4" fillId="0" borderId="2" xfId="0" applyFont="1" applyFill="1" applyBorder="1" applyAlignment="1"/>
    <xf numFmtId="0" fontId="4" fillId="0" borderId="4" xfId="0" applyFont="1" applyFill="1" applyBorder="1" applyAlignment="1"/>
    <xf numFmtId="0" fontId="4" fillId="0" borderId="3" xfId="0" applyFont="1" applyFill="1" applyBorder="1" applyAlignment="1"/>
    <xf numFmtId="0" fontId="14" fillId="0" borderId="6" xfId="0" applyFont="1" applyFill="1" applyBorder="1" applyAlignment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7" xfId="0" applyFont="1" applyFill="1" applyBorder="1" applyAlignment="1">
      <alignment wrapText="1"/>
    </xf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3" fillId="0" borderId="17" xfId="0" applyFont="1" applyBorder="1" applyAlignment="1">
      <alignment horizontal="right" wrapText="1"/>
    </xf>
    <xf numFmtId="0" fontId="16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</cellXfs>
  <cellStyles count="1">
    <cellStyle name="Normalny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820000"/>
      <color rgb="FF0000FF"/>
      <color rgb="FF006600"/>
      <color rgb="FFCDE8EF"/>
      <color rgb="FF4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1"/>
  <sheetViews>
    <sheetView showGridLines="0" tabSelected="1" view="pageBreakPreview" zoomScale="98" zoomScaleNormal="100" zoomScaleSheetLayoutView="98" workbookViewId="0">
      <selection activeCell="G8" sqref="G8"/>
    </sheetView>
  </sheetViews>
  <sheetFormatPr defaultRowHeight="12" x14ac:dyDescent="0.2"/>
  <cols>
    <col min="1" max="1" width="9.28515625" style="1" customWidth="1"/>
    <col min="2" max="3" width="6.5703125" style="1" customWidth="1"/>
    <col min="4" max="4" width="48.28515625" style="1" customWidth="1"/>
    <col min="5" max="14" width="18" style="1" customWidth="1"/>
    <col min="15" max="16" width="18.5703125" style="1" customWidth="1"/>
    <col min="17" max="39" width="18.7109375" style="1" customWidth="1"/>
    <col min="40" max="16384" width="9.140625" style="1"/>
  </cols>
  <sheetData>
    <row r="1" spans="1:39" s="2" customFormat="1" ht="79.5" customHeight="1" x14ac:dyDescent="0.2">
      <c r="A1" s="227" t="s">
        <v>212</v>
      </c>
      <c r="B1" s="228"/>
      <c r="C1" s="228"/>
      <c r="D1" s="229"/>
      <c r="E1" s="38"/>
      <c r="F1" s="38"/>
      <c r="G1" s="38"/>
      <c r="H1" s="38"/>
      <c r="I1" s="38"/>
      <c r="J1" s="38"/>
      <c r="K1" s="38"/>
      <c r="L1" s="38"/>
      <c r="M1" s="224"/>
      <c r="N1" s="225"/>
      <c r="O1" s="225"/>
      <c r="P1" s="226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39"/>
      <c r="AC1" s="40"/>
      <c r="AD1" s="40"/>
      <c r="AE1" s="40"/>
      <c r="AF1" s="40"/>
      <c r="AG1" s="40"/>
      <c r="AH1" s="40"/>
      <c r="AI1" s="40"/>
      <c r="AJ1" s="40"/>
      <c r="AK1" s="224" t="s">
        <v>215</v>
      </c>
      <c r="AL1" s="225"/>
      <c r="AM1" s="226"/>
    </row>
    <row r="2" spans="1:39" s="7" customFormat="1" ht="23.25" customHeight="1" x14ac:dyDescent="0.15">
      <c r="A2" s="199" t="s">
        <v>0</v>
      </c>
      <c r="B2" s="200"/>
      <c r="C2" s="200"/>
      <c r="D2" s="201"/>
      <c r="E2" s="3">
        <v>2024</v>
      </c>
      <c r="F2" s="3">
        <v>2025</v>
      </c>
      <c r="G2" s="3">
        <v>2026</v>
      </c>
      <c r="H2" s="3">
        <v>2027</v>
      </c>
      <c r="I2" s="3">
        <v>2028</v>
      </c>
      <c r="J2" s="3">
        <v>2029</v>
      </c>
      <c r="K2" s="3">
        <v>2030</v>
      </c>
      <c r="L2" s="3">
        <v>2031</v>
      </c>
      <c r="M2" s="3">
        <v>2032</v>
      </c>
      <c r="N2" s="3">
        <v>2033</v>
      </c>
      <c r="O2" s="3">
        <v>2034</v>
      </c>
      <c r="P2" s="3">
        <v>2035</v>
      </c>
      <c r="Q2" s="3">
        <v>2036</v>
      </c>
      <c r="R2" s="3">
        <v>2037</v>
      </c>
      <c r="S2" s="3">
        <v>2038</v>
      </c>
      <c r="T2" s="3">
        <v>2039</v>
      </c>
      <c r="U2" s="3">
        <v>2040</v>
      </c>
      <c r="V2" s="3">
        <v>2041</v>
      </c>
      <c r="W2" s="3">
        <v>2042</v>
      </c>
      <c r="X2" s="3">
        <v>2043</v>
      </c>
      <c r="Y2" s="3">
        <v>2044</v>
      </c>
      <c r="Z2" s="3">
        <v>2045</v>
      </c>
      <c r="AA2" s="3">
        <v>2046</v>
      </c>
      <c r="AB2" s="3">
        <v>2047</v>
      </c>
      <c r="AC2" s="3">
        <v>2048</v>
      </c>
      <c r="AD2" s="3">
        <v>2049</v>
      </c>
      <c r="AE2" s="3">
        <v>2050</v>
      </c>
      <c r="AF2" s="3">
        <v>2051</v>
      </c>
      <c r="AG2" s="3">
        <v>2052</v>
      </c>
      <c r="AH2" s="3">
        <v>2053</v>
      </c>
      <c r="AI2" s="3">
        <v>2054</v>
      </c>
      <c r="AJ2" s="3">
        <v>2055</v>
      </c>
      <c r="AK2" s="3">
        <v>2056</v>
      </c>
      <c r="AL2" s="3">
        <v>2057</v>
      </c>
      <c r="AM2" s="3">
        <v>2058</v>
      </c>
    </row>
    <row r="3" spans="1:39" s="12" customFormat="1" ht="15" customHeight="1" x14ac:dyDescent="0.15">
      <c r="A3" s="202" t="s">
        <v>127</v>
      </c>
      <c r="B3" s="203"/>
      <c r="C3" s="203"/>
      <c r="D3" s="204"/>
      <c r="E3" s="8">
        <v>1901122631.72</v>
      </c>
      <c r="F3" s="8">
        <v>1885754455.6300001</v>
      </c>
      <c r="G3" s="8">
        <v>1947224474.8499999</v>
      </c>
      <c r="H3" s="8">
        <v>1993845192.95</v>
      </c>
      <c r="I3" s="8">
        <v>2020999146.02</v>
      </c>
      <c r="J3" s="8">
        <v>2001458009.6100001</v>
      </c>
      <c r="K3" s="8">
        <v>2053228725.0599999</v>
      </c>
      <c r="L3" s="8">
        <v>2124420534.9400001</v>
      </c>
      <c r="M3" s="8">
        <v>2198173156.71</v>
      </c>
      <c r="N3" s="8">
        <v>2272575297.7800002</v>
      </c>
      <c r="O3" s="8">
        <v>2347469521.1199999</v>
      </c>
      <c r="P3" s="8">
        <v>2422666276.2999997</v>
      </c>
      <c r="Q3" s="8">
        <v>2496880634.2199998</v>
      </c>
      <c r="R3" s="8">
        <v>2570451717.3099999</v>
      </c>
      <c r="S3" s="8">
        <v>2641993449.5599999</v>
      </c>
      <c r="T3" s="8">
        <v>2712005974.1500001</v>
      </c>
      <c r="U3" s="8">
        <v>2779062980.5799999</v>
      </c>
      <c r="V3" s="8">
        <v>2843688025.0700002</v>
      </c>
      <c r="W3" s="8">
        <v>2905474670.1199999</v>
      </c>
      <c r="X3" s="8">
        <v>2969192280.5900002</v>
      </c>
      <c r="Y3" s="8">
        <v>3033870896.7999997</v>
      </c>
      <c r="Z3" s="8">
        <v>3100561993.9100003</v>
      </c>
      <c r="AA3" s="8">
        <v>3168246570.4099998</v>
      </c>
      <c r="AB3" s="8">
        <v>3238002141.2800002</v>
      </c>
      <c r="AC3" s="8">
        <v>3315878123.8199997</v>
      </c>
      <c r="AD3" s="8">
        <v>3395672132.2900004</v>
      </c>
      <c r="AE3" s="8">
        <v>3477431791.9500003</v>
      </c>
      <c r="AF3" s="8">
        <v>3561205918.8699999</v>
      </c>
      <c r="AG3" s="8">
        <v>3647044549.54</v>
      </c>
      <c r="AH3" s="8">
        <v>3734998971.3400002</v>
      </c>
      <c r="AI3" s="8">
        <v>3825121753.7099996</v>
      </c>
      <c r="AJ3" s="8">
        <v>3917466780.0300002</v>
      </c>
      <c r="AK3" s="8">
        <v>4012089280.54</v>
      </c>
      <c r="AL3" s="8">
        <v>4109045865.73</v>
      </c>
      <c r="AM3" s="8">
        <v>4208394560.9400001</v>
      </c>
    </row>
    <row r="4" spans="1:39" s="34" customFormat="1" ht="15" customHeight="1" x14ac:dyDescent="0.15">
      <c r="A4" s="58" t="s">
        <v>54</v>
      </c>
      <c r="B4" s="210" t="s">
        <v>160</v>
      </c>
      <c r="C4" s="211"/>
      <c r="D4" s="212"/>
      <c r="E4" s="32">
        <v>1724920254.22</v>
      </c>
      <c r="F4" s="32">
        <v>1669943361.9000001</v>
      </c>
      <c r="G4" s="32">
        <v>1728824163.55</v>
      </c>
      <c r="H4" s="32">
        <v>1779089628.6300001</v>
      </c>
      <c r="I4" s="32">
        <v>1847427843.3399999</v>
      </c>
      <c r="J4" s="32">
        <v>1919693673.96</v>
      </c>
      <c r="K4" s="32">
        <v>1990780781.02</v>
      </c>
      <c r="L4" s="32">
        <v>2063968892.3</v>
      </c>
      <c r="M4" s="32">
        <v>2137717723</v>
      </c>
      <c r="N4" s="32">
        <v>2212115978.23</v>
      </c>
      <c r="O4" s="32">
        <v>2287006218.5799999</v>
      </c>
      <c r="P4" s="32">
        <v>2362198891.1999998</v>
      </c>
      <c r="Q4" s="32">
        <v>2436409064.4899998</v>
      </c>
      <c r="R4" s="32">
        <v>2509975858.3400002</v>
      </c>
      <c r="S4" s="32">
        <v>2581513194.1199999</v>
      </c>
      <c r="T4" s="32">
        <v>2651521212.3200002</v>
      </c>
      <c r="U4" s="32">
        <v>2718573599.6999998</v>
      </c>
      <c r="V4" s="32">
        <v>2783193909.6700001</v>
      </c>
      <c r="W4" s="32">
        <v>2844975701.8299999</v>
      </c>
      <c r="X4" s="32">
        <v>2908688338.0900002</v>
      </c>
      <c r="Y4" s="32">
        <v>2973361855.7399998</v>
      </c>
      <c r="Z4" s="32">
        <v>3040047726.8200002</v>
      </c>
      <c r="AA4" s="32">
        <v>3107726946.6399999</v>
      </c>
      <c r="AB4" s="32">
        <v>3177477026.9200001</v>
      </c>
      <c r="AC4" s="32">
        <v>3255347381.5999999</v>
      </c>
      <c r="AD4" s="32">
        <v>3335135621.5100002</v>
      </c>
      <c r="AE4" s="32">
        <v>3416889368.4000001</v>
      </c>
      <c r="AF4" s="32">
        <v>3500657434.73</v>
      </c>
      <c r="AG4" s="32">
        <v>3586489853.3000002</v>
      </c>
      <c r="AH4" s="32">
        <v>3674437907.6900001</v>
      </c>
      <c r="AI4" s="32">
        <v>3764554163.4699998</v>
      </c>
      <c r="AJ4" s="32">
        <v>3856892500.0300002</v>
      </c>
      <c r="AK4" s="32">
        <v>3951508143.54</v>
      </c>
      <c r="AL4" s="32">
        <v>4048457700.3000002</v>
      </c>
      <c r="AM4" s="32">
        <v>4147799191.3699999</v>
      </c>
    </row>
    <row r="5" spans="1:39" s="2" customFormat="1" ht="21" customHeight="1" x14ac:dyDescent="0.15">
      <c r="A5" s="59" t="s">
        <v>55</v>
      </c>
      <c r="B5" s="60"/>
      <c r="C5" s="189" t="s">
        <v>40</v>
      </c>
      <c r="D5" s="190"/>
      <c r="E5" s="14">
        <v>455724634</v>
      </c>
      <c r="F5" s="14">
        <v>416748708.52999997</v>
      </c>
      <c r="G5" s="14">
        <v>429667918.49000001</v>
      </c>
      <c r="H5" s="14">
        <v>440409616.44999999</v>
      </c>
      <c r="I5" s="14">
        <v>451419856.86000001</v>
      </c>
      <c r="J5" s="14">
        <v>462705353.27999997</v>
      </c>
      <c r="K5" s="14">
        <v>474272987.11000001</v>
      </c>
      <c r="L5" s="14">
        <v>486129811.79000002</v>
      </c>
      <c r="M5" s="14">
        <v>498283057.07999998</v>
      </c>
      <c r="N5" s="14">
        <v>510740133.50999999</v>
      </c>
      <c r="O5" s="14">
        <v>523508636.85000002</v>
      </c>
      <c r="P5" s="14">
        <v>536596352.76999998</v>
      </c>
      <c r="Q5" s="14">
        <v>550011261.59000003</v>
      </c>
      <c r="R5" s="14">
        <v>563761543.13</v>
      </c>
      <c r="S5" s="14">
        <v>577855581.71000004</v>
      </c>
      <c r="T5" s="14">
        <v>592301971.25</v>
      </c>
      <c r="U5" s="14">
        <v>607109520.52999997</v>
      </c>
      <c r="V5" s="14">
        <v>622287258.53999996</v>
      </c>
      <c r="W5" s="14">
        <v>637844440</v>
      </c>
      <c r="X5" s="14">
        <v>653790551</v>
      </c>
      <c r="Y5" s="14">
        <v>670135314.77999997</v>
      </c>
      <c r="Z5" s="14">
        <v>686888697.64999998</v>
      </c>
      <c r="AA5" s="14">
        <v>704060915.09000003</v>
      </c>
      <c r="AB5" s="14">
        <v>721662437.97000003</v>
      </c>
      <c r="AC5" s="14">
        <v>739703998.91999996</v>
      </c>
      <c r="AD5" s="14">
        <v>758196598.88999999</v>
      </c>
      <c r="AE5" s="14">
        <v>777151513.86000001</v>
      </c>
      <c r="AF5" s="14">
        <v>796580301.71000004</v>
      </c>
      <c r="AG5" s="14">
        <v>816494809.25</v>
      </c>
      <c r="AH5" s="14">
        <v>836907179.48000002</v>
      </c>
      <c r="AI5" s="14">
        <v>857829858.97000003</v>
      </c>
      <c r="AJ5" s="14">
        <v>879275605.44000006</v>
      </c>
      <c r="AK5" s="14">
        <v>901257495.58000004</v>
      </c>
      <c r="AL5" s="14">
        <v>923788932.97000003</v>
      </c>
      <c r="AM5" s="14">
        <v>946883656.28999996</v>
      </c>
    </row>
    <row r="6" spans="1:39" s="2" customFormat="1" ht="21.75" customHeight="1" x14ac:dyDescent="0.2">
      <c r="A6" s="59" t="s">
        <v>56</v>
      </c>
      <c r="B6" s="60"/>
      <c r="C6" s="223" t="s">
        <v>41</v>
      </c>
      <c r="D6" s="196"/>
      <c r="E6" s="14">
        <v>59543379</v>
      </c>
      <c r="F6" s="14">
        <v>55506266.799999997</v>
      </c>
      <c r="G6" s="14">
        <v>60766386.939999998</v>
      </c>
      <c r="H6" s="14">
        <v>66435890.840000004</v>
      </c>
      <c r="I6" s="14">
        <v>72534705.620000005</v>
      </c>
      <c r="J6" s="14">
        <v>78990294.420000002</v>
      </c>
      <c r="K6" s="14">
        <v>85625479.150000006</v>
      </c>
      <c r="L6" s="14">
        <v>92389892</v>
      </c>
      <c r="M6" s="14">
        <v>99226744.010000005</v>
      </c>
      <c r="N6" s="14">
        <v>106073389.34999999</v>
      </c>
      <c r="O6" s="14">
        <v>112862086.27</v>
      </c>
      <c r="P6" s="14">
        <v>119520949.36</v>
      </c>
      <c r="Q6" s="14">
        <v>125975080.63</v>
      </c>
      <c r="R6" s="14">
        <v>132147859.58</v>
      </c>
      <c r="S6" s="14">
        <v>137962365.40000001</v>
      </c>
      <c r="T6" s="14">
        <v>143342897.65000001</v>
      </c>
      <c r="U6" s="14">
        <v>148216556.16999999</v>
      </c>
      <c r="V6" s="14">
        <v>152514836.30000001</v>
      </c>
      <c r="W6" s="14">
        <v>156327707.21000001</v>
      </c>
      <c r="X6" s="14">
        <v>160235899.88999999</v>
      </c>
      <c r="Y6" s="14">
        <v>164241797.38999999</v>
      </c>
      <c r="Z6" s="14">
        <v>168347842.31999999</v>
      </c>
      <c r="AA6" s="14">
        <v>172556538.38</v>
      </c>
      <c r="AB6" s="14">
        <v>176870451.84</v>
      </c>
      <c r="AC6" s="14">
        <v>181292213.13999999</v>
      </c>
      <c r="AD6" s="14">
        <v>185824518.47</v>
      </c>
      <c r="AE6" s="14">
        <v>190470131.43000001</v>
      </c>
      <c r="AF6" s="14">
        <v>195231884.72</v>
      </c>
      <c r="AG6" s="14">
        <v>200112681.84</v>
      </c>
      <c r="AH6" s="14">
        <v>205115498.88999999</v>
      </c>
      <c r="AI6" s="14">
        <v>210243386.36000001</v>
      </c>
      <c r="AJ6" s="14">
        <v>215499471.02000001</v>
      </c>
      <c r="AK6" s="14">
        <v>220886957.80000001</v>
      </c>
      <c r="AL6" s="14">
        <v>226409131.75</v>
      </c>
      <c r="AM6" s="14">
        <v>232069360.03999999</v>
      </c>
    </row>
    <row r="7" spans="1:39" s="2" customFormat="1" ht="15" customHeight="1" x14ac:dyDescent="0.15">
      <c r="A7" s="59" t="s">
        <v>57</v>
      </c>
      <c r="B7" s="60"/>
      <c r="C7" s="189" t="s">
        <v>2</v>
      </c>
      <c r="D7" s="190"/>
      <c r="E7" s="14">
        <v>464651524</v>
      </c>
      <c r="F7" s="14">
        <v>477363013.32999998</v>
      </c>
      <c r="G7" s="14">
        <v>497113761.88</v>
      </c>
      <c r="H7" s="14">
        <v>514913658.31</v>
      </c>
      <c r="I7" s="14">
        <v>548319009.13999999</v>
      </c>
      <c r="J7" s="14">
        <v>586954447.86000001</v>
      </c>
      <c r="K7" s="14">
        <v>621600875.13999999</v>
      </c>
      <c r="L7" s="14">
        <v>656845036.05999994</v>
      </c>
      <c r="M7" s="14">
        <v>692378704.74000001</v>
      </c>
      <c r="N7" s="14">
        <v>727862062.94000006</v>
      </c>
      <c r="O7" s="14">
        <v>762927773.57000005</v>
      </c>
      <c r="P7" s="14">
        <v>797186081.94000006</v>
      </c>
      <c r="Q7" s="14">
        <v>830230878.02999997</v>
      </c>
      <c r="R7" s="14">
        <v>861646613.92999995</v>
      </c>
      <c r="S7" s="14">
        <v>891015932.00999999</v>
      </c>
      <c r="T7" s="14">
        <v>917927823.95000005</v>
      </c>
      <c r="U7" s="14">
        <v>941986109.88999999</v>
      </c>
      <c r="V7" s="14">
        <v>962818002.00999999</v>
      </c>
      <c r="W7" s="14">
        <v>980862021.05999994</v>
      </c>
      <c r="X7" s="14">
        <v>999268250.73000002</v>
      </c>
      <c r="Y7" s="14">
        <v>1018044435.17</v>
      </c>
      <c r="Z7" s="14">
        <v>1037198492.76</v>
      </c>
      <c r="AA7" s="14">
        <v>1056738520.26</v>
      </c>
      <c r="AB7" s="14">
        <v>1076672796.9100001</v>
      </c>
      <c r="AC7" s="14">
        <v>1103589616.8399999</v>
      </c>
      <c r="AD7" s="14">
        <v>1131179357.26</v>
      </c>
      <c r="AE7" s="14">
        <v>1159458841.1900001</v>
      </c>
      <c r="AF7" s="14">
        <v>1188445312.21</v>
      </c>
      <c r="AG7" s="14">
        <v>1218156445.02</v>
      </c>
      <c r="AH7" s="14">
        <v>1248610356.1400001</v>
      </c>
      <c r="AI7" s="14">
        <v>1279825615.05</v>
      </c>
      <c r="AJ7" s="14">
        <v>1311821255.4300001</v>
      </c>
      <c r="AK7" s="14">
        <v>1344616786.8099999</v>
      </c>
      <c r="AL7" s="14">
        <v>1378232206.47</v>
      </c>
      <c r="AM7" s="14">
        <v>1412688011.6300001</v>
      </c>
    </row>
    <row r="8" spans="1:39" s="17" customFormat="1" ht="15" customHeight="1" x14ac:dyDescent="0.15">
      <c r="A8" s="59" t="s">
        <v>58</v>
      </c>
      <c r="B8" s="60"/>
      <c r="C8" s="62" t="s">
        <v>128</v>
      </c>
      <c r="D8" s="61"/>
      <c r="E8" s="185">
        <v>184511929.49000001</v>
      </c>
      <c r="F8" s="14">
        <v>134407763.69999999</v>
      </c>
      <c r="G8" s="14">
        <v>131821481.42</v>
      </c>
      <c r="H8" s="14">
        <v>130079531.92</v>
      </c>
      <c r="I8" s="14">
        <v>131103550.63</v>
      </c>
      <c r="J8" s="14">
        <v>130042042.68000001</v>
      </c>
      <c r="K8" s="14">
        <v>131350650.27</v>
      </c>
      <c r="L8" s="14">
        <v>132792536.04000001</v>
      </c>
      <c r="M8" s="14">
        <v>134252400.16</v>
      </c>
      <c r="N8" s="14">
        <v>135730511.41</v>
      </c>
      <c r="O8" s="14">
        <v>137227143.47</v>
      </c>
      <c r="P8" s="14">
        <v>138742575.03</v>
      </c>
      <c r="Q8" s="14">
        <v>140277089.93000001</v>
      </c>
      <c r="R8" s="14">
        <v>141830977.22</v>
      </c>
      <c r="S8" s="14">
        <v>143404531.31</v>
      </c>
      <c r="T8" s="14">
        <v>144998052.05000001</v>
      </c>
      <c r="U8" s="14">
        <v>146611844.91</v>
      </c>
      <c r="V8" s="14">
        <v>148246221.02000001</v>
      </c>
      <c r="W8" s="14">
        <v>149901497.34999999</v>
      </c>
      <c r="X8" s="14">
        <v>151577996.80000001</v>
      </c>
      <c r="Y8" s="14">
        <v>153276048.38</v>
      </c>
      <c r="Z8" s="14">
        <v>154995987.27000001</v>
      </c>
      <c r="AA8" s="14">
        <v>156738155.02000001</v>
      </c>
      <c r="AB8" s="14">
        <v>158502899.66</v>
      </c>
      <c r="AC8" s="14">
        <v>160290575.84</v>
      </c>
      <c r="AD8" s="14">
        <v>162101544.97</v>
      </c>
      <c r="AE8" s="14">
        <v>163936175.40000001</v>
      </c>
      <c r="AF8" s="14">
        <v>165794842.52000001</v>
      </c>
      <c r="AG8" s="14">
        <v>167677928.94999999</v>
      </c>
      <c r="AH8" s="14">
        <v>169585824.72</v>
      </c>
      <c r="AI8" s="14">
        <v>171518927.36000001</v>
      </c>
      <c r="AJ8" s="14">
        <v>173477642.16</v>
      </c>
      <c r="AK8" s="14">
        <v>175462382.25999999</v>
      </c>
      <c r="AL8" s="14">
        <v>177473568.87</v>
      </c>
      <c r="AM8" s="14">
        <v>179511631.41999999</v>
      </c>
    </row>
    <row r="9" spans="1:39" s="2" customFormat="1" ht="15" customHeight="1" x14ac:dyDescent="0.15">
      <c r="A9" s="59" t="s">
        <v>59</v>
      </c>
      <c r="B9" s="60"/>
      <c r="C9" s="62" t="s">
        <v>129</v>
      </c>
      <c r="D9" s="61"/>
      <c r="E9" s="16">
        <v>560488787.73000002</v>
      </c>
      <c r="F9" s="16">
        <v>585917609.5400002</v>
      </c>
      <c r="G9" s="16">
        <v>609454614.81999993</v>
      </c>
      <c r="H9" s="16">
        <v>627250931.11000025</v>
      </c>
      <c r="I9" s="16">
        <v>644050721.09000015</v>
      </c>
      <c r="J9" s="16">
        <v>661001535.72000003</v>
      </c>
      <c r="K9" s="16">
        <v>677930789.34999979</v>
      </c>
      <c r="L9" s="16">
        <v>695811616.41000009</v>
      </c>
      <c r="M9" s="16">
        <v>713576817.01000011</v>
      </c>
      <c r="N9" s="16">
        <v>731709881.0200001</v>
      </c>
      <c r="O9" s="16">
        <v>750480578.41999996</v>
      </c>
      <c r="P9" s="16">
        <v>770152932.0999999</v>
      </c>
      <c r="Q9" s="16">
        <v>789914754.30999947</v>
      </c>
      <c r="R9" s="16">
        <v>810588864.48000014</v>
      </c>
      <c r="S9" s="16">
        <v>831274783.68999982</v>
      </c>
      <c r="T9" s="16">
        <v>852950467.42000008</v>
      </c>
      <c r="U9" s="16">
        <v>874649568.19999981</v>
      </c>
      <c r="V9" s="16">
        <v>897327591.80000019</v>
      </c>
      <c r="W9" s="16">
        <v>920040036.20999992</v>
      </c>
      <c r="X9" s="16">
        <v>943815639.67000031</v>
      </c>
      <c r="Y9" s="16">
        <v>967664260.0200001</v>
      </c>
      <c r="Z9" s="16">
        <v>992616706.81999993</v>
      </c>
      <c r="AA9" s="16">
        <v>1017632817.8899996</v>
      </c>
      <c r="AB9" s="16">
        <v>1043768440.5399996</v>
      </c>
      <c r="AC9" s="16">
        <v>1070470976.86</v>
      </c>
      <c r="AD9" s="16">
        <v>1097833601.9200006</v>
      </c>
      <c r="AE9" s="16">
        <v>1125872706.52</v>
      </c>
      <c r="AF9" s="16">
        <v>1154605093.5700002</v>
      </c>
      <c r="AG9" s="16">
        <v>1184047988.24</v>
      </c>
      <c r="AH9" s="16">
        <v>1214219048.46</v>
      </c>
      <c r="AI9" s="16">
        <v>1245136375.73</v>
      </c>
      <c r="AJ9" s="16">
        <v>1276818525.98</v>
      </c>
      <c r="AK9" s="16">
        <v>1309284521.0899999</v>
      </c>
      <c r="AL9" s="16">
        <v>1342553860.2399998</v>
      </c>
      <c r="AM9" s="16">
        <v>1376646531.9899998</v>
      </c>
    </row>
    <row r="10" spans="1:39" s="2" customFormat="1" ht="15" customHeight="1" x14ac:dyDescent="0.15">
      <c r="A10" s="59" t="s">
        <v>60</v>
      </c>
      <c r="B10" s="213"/>
      <c r="C10" s="197"/>
      <c r="D10" s="61" t="s">
        <v>1</v>
      </c>
      <c r="E10" s="14">
        <v>275500000</v>
      </c>
      <c r="F10" s="14">
        <v>294683000</v>
      </c>
      <c r="G10" s="14">
        <v>307765003</v>
      </c>
      <c r="H10" s="14">
        <v>321499600.08999997</v>
      </c>
      <c r="I10" s="14">
        <v>330537090.08999997</v>
      </c>
      <c r="J10" s="14">
        <v>339800517.35000002</v>
      </c>
      <c r="K10" s="14">
        <v>349295530.27999997</v>
      </c>
      <c r="L10" s="14">
        <v>359027918.52999997</v>
      </c>
      <c r="M10" s="14">
        <v>369003616.5</v>
      </c>
      <c r="N10" s="14">
        <v>379228706.91000003</v>
      </c>
      <c r="O10" s="14">
        <v>389709424.57999998</v>
      </c>
      <c r="P10" s="14">
        <v>400452160.19999999</v>
      </c>
      <c r="Q10" s="14">
        <v>411463464.19999999</v>
      </c>
      <c r="R10" s="14">
        <v>422750050.80000001</v>
      </c>
      <c r="S10" s="14">
        <v>434318802.06999999</v>
      </c>
      <c r="T10" s="14">
        <v>446176772.13</v>
      </c>
      <c r="U10" s="14">
        <v>458331191.44</v>
      </c>
      <c r="V10" s="14">
        <v>470789471.23000002</v>
      </c>
      <c r="W10" s="14">
        <v>483559208.00999999</v>
      </c>
      <c r="X10" s="14">
        <v>496648188.20999998</v>
      </c>
      <c r="Y10" s="14">
        <v>510064392.91000003</v>
      </c>
      <c r="Z10" s="14">
        <v>523816002.73000002</v>
      </c>
      <c r="AA10" s="14">
        <v>537911402.79999995</v>
      </c>
      <c r="AB10" s="14">
        <v>552359187.87</v>
      </c>
      <c r="AC10" s="14">
        <v>567168167.57000005</v>
      </c>
      <c r="AD10" s="14">
        <v>582347371.75999999</v>
      </c>
      <c r="AE10" s="14">
        <v>597906056.04999995</v>
      </c>
      <c r="AF10" s="14">
        <v>613853707.45000005</v>
      </c>
      <c r="AG10" s="14">
        <v>630200050.13999999</v>
      </c>
      <c r="AH10" s="14">
        <v>646955051.38999999</v>
      </c>
      <c r="AI10" s="14">
        <v>664128927.67999995</v>
      </c>
      <c r="AJ10" s="14">
        <v>681732150.87</v>
      </c>
      <c r="AK10" s="14">
        <v>699775454.63999999</v>
      </c>
      <c r="AL10" s="14">
        <v>718269841.00999999</v>
      </c>
      <c r="AM10" s="14">
        <v>737226587.03999996</v>
      </c>
    </row>
    <row r="11" spans="1:39" s="57" customFormat="1" ht="15" customHeight="1" x14ac:dyDescent="0.15">
      <c r="A11" s="58" t="s">
        <v>61</v>
      </c>
      <c r="B11" s="63" t="s">
        <v>161</v>
      </c>
      <c r="C11" s="63"/>
      <c r="D11" s="63"/>
      <c r="E11" s="32">
        <v>176202377.5</v>
      </c>
      <c r="F11" s="32">
        <v>215811093.72999999</v>
      </c>
      <c r="G11" s="32">
        <v>218400311.30000001</v>
      </c>
      <c r="H11" s="32">
        <v>214755564.31999999</v>
      </c>
      <c r="I11" s="32">
        <v>173571302.68000001</v>
      </c>
      <c r="J11" s="32">
        <v>81764335.650000006</v>
      </c>
      <c r="K11" s="32">
        <v>62447944.039999999</v>
      </c>
      <c r="L11" s="32">
        <v>60451642.640000001</v>
      </c>
      <c r="M11" s="32">
        <v>60455433.710000001</v>
      </c>
      <c r="N11" s="32">
        <v>60459319.549999997</v>
      </c>
      <c r="O11" s="32">
        <v>60463302.539999999</v>
      </c>
      <c r="P11" s="32">
        <v>60467385.100000001</v>
      </c>
      <c r="Q11" s="32">
        <v>60471569.729999997</v>
      </c>
      <c r="R11" s="32">
        <v>60475858.969999999</v>
      </c>
      <c r="S11" s="32">
        <v>60480255.439999998</v>
      </c>
      <c r="T11" s="32">
        <v>60484761.829999998</v>
      </c>
      <c r="U11" s="32">
        <v>60489380.880000003</v>
      </c>
      <c r="V11" s="32">
        <v>60494115.399999999</v>
      </c>
      <c r="W11" s="32">
        <v>60498968.289999999</v>
      </c>
      <c r="X11" s="32">
        <v>60503942.5</v>
      </c>
      <c r="Y11" s="32">
        <v>60509041.060000002</v>
      </c>
      <c r="Z11" s="32">
        <v>60514267.090000004</v>
      </c>
      <c r="AA11" s="32">
        <v>60519623.770000003</v>
      </c>
      <c r="AB11" s="32">
        <v>60525114.359999999</v>
      </c>
      <c r="AC11" s="32">
        <v>60530742.219999999</v>
      </c>
      <c r="AD11" s="32">
        <v>60536510.780000001</v>
      </c>
      <c r="AE11" s="32">
        <v>60542423.549999997</v>
      </c>
      <c r="AF11" s="32">
        <v>60548484.140000001</v>
      </c>
      <c r="AG11" s="32">
        <v>60554696.240000002</v>
      </c>
      <c r="AH11" s="32">
        <v>60561063.649999999</v>
      </c>
      <c r="AI11" s="32">
        <v>60567590.240000002</v>
      </c>
      <c r="AJ11" s="32">
        <v>60574280</v>
      </c>
      <c r="AK11" s="32">
        <v>60581137</v>
      </c>
      <c r="AL11" s="32">
        <v>60588165.43</v>
      </c>
      <c r="AM11" s="32">
        <v>60595369.57</v>
      </c>
    </row>
    <row r="12" spans="1:39" s="2" customFormat="1" ht="15" customHeight="1" x14ac:dyDescent="0.15">
      <c r="A12" s="59" t="s">
        <v>62</v>
      </c>
      <c r="B12" s="60"/>
      <c r="C12" s="62" t="s">
        <v>3</v>
      </c>
      <c r="D12" s="61"/>
      <c r="E12" s="14">
        <v>107542551.27</v>
      </c>
      <c r="F12" s="14">
        <v>62530000</v>
      </c>
      <c r="G12" s="14">
        <v>56634030</v>
      </c>
      <c r="H12" s="14">
        <v>50137380.75</v>
      </c>
      <c r="I12" s="14">
        <v>44140815.270000003</v>
      </c>
      <c r="J12" s="14">
        <v>41144335.649999999</v>
      </c>
      <c r="K12" s="14">
        <v>38147944.039999999</v>
      </c>
      <c r="L12" s="14">
        <v>36151642.640000001</v>
      </c>
      <c r="M12" s="14">
        <v>36155433.710000001</v>
      </c>
      <c r="N12" s="14">
        <v>36159319.549999997</v>
      </c>
      <c r="O12" s="14">
        <v>36163302.539999999</v>
      </c>
      <c r="P12" s="14">
        <v>36167385.100000001</v>
      </c>
      <c r="Q12" s="14">
        <v>36171569.729999997</v>
      </c>
      <c r="R12" s="14">
        <v>36175858.969999999</v>
      </c>
      <c r="S12" s="14">
        <v>36180255.439999998</v>
      </c>
      <c r="T12" s="14">
        <v>36184761.829999998</v>
      </c>
      <c r="U12" s="14">
        <v>36189380.880000003</v>
      </c>
      <c r="V12" s="14">
        <v>36194115.399999999</v>
      </c>
      <c r="W12" s="14">
        <v>36198968.289999999</v>
      </c>
      <c r="X12" s="14">
        <v>36203942.5</v>
      </c>
      <c r="Y12" s="14">
        <v>36209041.060000002</v>
      </c>
      <c r="Z12" s="14">
        <v>36214267.090000004</v>
      </c>
      <c r="AA12" s="14">
        <v>36219623.770000003</v>
      </c>
      <c r="AB12" s="14">
        <v>36225114.359999999</v>
      </c>
      <c r="AC12" s="14">
        <v>36230742.219999999</v>
      </c>
      <c r="AD12" s="14">
        <v>36236510.780000001</v>
      </c>
      <c r="AE12" s="14">
        <v>36242423.549999997</v>
      </c>
      <c r="AF12" s="14">
        <v>36248484.140000001</v>
      </c>
      <c r="AG12" s="14">
        <v>36254696.240000002</v>
      </c>
      <c r="AH12" s="14">
        <v>36261063.649999999</v>
      </c>
      <c r="AI12" s="14">
        <v>36267590.240000002</v>
      </c>
      <c r="AJ12" s="14">
        <v>36274280</v>
      </c>
      <c r="AK12" s="14">
        <v>36281137</v>
      </c>
      <c r="AL12" s="14">
        <v>36288165.43</v>
      </c>
      <c r="AM12" s="14">
        <v>36295369.57</v>
      </c>
    </row>
    <row r="13" spans="1:39" s="2" customFormat="1" ht="15" customHeight="1" x14ac:dyDescent="0.15">
      <c r="A13" s="59" t="s">
        <v>63</v>
      </c>
      <c r="B13" s="60"/>
      <c r="C13" s="62" t="s">
        <v>4</v>
      </c>
      <c r="D13" s="61"/>
      <c r="E13" s="14">
        <v>65059826.229999997</v>
      </c>
      <c r="F13" s="14">
        <v>149681093.72999999</v>
      </c>
      <c r="G13" s="14">
        <v>158166281.30000001</v>
      </c>
      <c r="H13" s="14">
        <v>161118183.56999999</v>
      </c>
      <c r="I13" s="14">
        <v>125930487.41</v>
      </c>
      <c r="J13" s="14">
        <v>37120000</v>
      </c>
      <c r="K13" s="14">
        <v>20800000</v>
      </c>
      <c r="L13" s="14">
        <v>20800000</v>
      </c>
      <c r="M13" s="14">
        <v>20800000</v>
      </c>
      <c r="N13" s="14">
        <v>20800000</v>
      </c>
      <c r="O13" s="14">
        <v>20800000</v>
      </c>
      <c r="P13" s="14">
        <v>20800000</v>
      </c>
      <c r="Q13" s="14">
        <v>20800000</v>
      </c>
      <c r="R13" s="14">
        <v>20800000</v>
      </c>
      <c r="S13" s="14">
        <v>20800000</v>
      </c>
      <c r="T13" s="14">
        <v>20800000</v>
      </c>
      <c r="U13" s="14">
        <v>20800000</v>
      </c>
      <c r="V13" s="14">
        <v>20800000</v>
      </c>
      <c r="W13" s="14">
        <v>20800000</v>
      </c>
      <c r="X13" s="14">
        <v>20800000</v>
      </c>
      <c r="Y13" s="14">
        <v>20800000</v>
      </c>
      <c r="Z13" s="14">
        <v>20800000</v>
      </c>
      <c r="AA13" s="14">
        <v>20800000</v>
      </c>
      <c r="AB13" s="14">
        <v>20800000</v>
      </c>
      <c r="AC13" s="14">
        <v>20800000</v>
      </c>
      <c r="AD13" s="14">
        <v>20800000</v>
      </c>
      <c r="AE13" s="14">
        <v>20800000</v>
      </c>
      <c r="AF13" s="14">
        <v>20800000</v>
      </c>
      <c r="AG13" s="14">
        <v>20800000</v>
      </c>
      <c r="AH13" s="14">
        <v>20800000</v>
      </c>
      <c r="AI13" s="14">
        <v>20800000</v>
      </c>
      <c r="AJ13" s="14">
        <v>20800000</v>
      </c>
      <c r="AK13" s="14">
        <v>20800000</v>
      </c>
      <c r="AL13" s="14">
        <v>20800000</v>
      </c>
      <c r="AM13" s="14">
        <v>20800000</v>
      </c>
    </row>
    <row r="14" spans="1:39" s="12" customFormat="1" ht="15" customHeight="1" x14ac:dyDescent="0.15">
      <c r="A14" s="64" t="s">
        <v>130</v>
      </c>
      <c r="B14" s="65"/>
      <c r="C14" s="66"/>
      <c r="D14" s="67"/>
      <c r="E14" s="9">
        <v>2006548615.99</v>
      </c>
      <c r="F14" s="9">
        <v>2274606127.1599998</v>
      </c>
      <c r="G14" s="9">
        <v>2102936067.9300001</v>
      </c>
      <c r="H14" s="9">
        <v>1922951415.0900002</v>
      </c>
      <c r="I14" s="9">
        <v>1937396058.49</v>
      </c>
      <c r="J14" s="9">
        <v>1909139932.73</v>
      </c>
      <c r="K14" s="9">
        <v>1960910648.1799998</v>
      </c>
      <c r="L14" s="9">
        <v>2039202458.0599999</v>
      </c>
      <c r="M14" s="9">
        <v>2096555079.8299999</v>
      </c>
      <c r="N14" s="9">
        <v>2184948292.1599998</v>
      </c>
      <c r="O14" s="9">
        <v>2254020945.73</v>
      </c>
      <c r="P14" s="9">
        <v>2343469923.1800003</v>
      </c>
      <c r="Q14" s="9">
        <v>2433625242.9300003</v>
      </c>
      <c r="R14" s="9">
        <v>2538613401.5100002</v>
      </c>
      <c r="S14" s="9">
        <v>2610155133.7600002</v>
      </c>
      <c r="T14" s="9">
        <v>2660167658.3500004</v>
      </c>
      <c r="U14" s="9">
        <v>2747224664.7799997</v>
      </c>
      <c r="V14" s="9">
        <v>2831849709.27</v>
      </c>
      <c r="W14" s="9">
        <v>2893636354.3200002</v>
      </c>
      <c r="X14" s="9">
        <v>2957353964.79</v>
      </c>
      <c r="Y14" s="9">
        <v>3022032581</v>
      </c>
      <c r="Z14" s="9">
        <v>3087634678.1100001</v>
      </c>
      <c r="AA14" s="9">
        <v>3155220254.6099997</v>
      </c>
      <c r="AB14" s="9">
        <v>3224975825.6799998</v>
      </c>
      <c r="AC14" s="9">
        <v>3315878123.8200002</v>
      </c>
      <c r="AD14" s="9">
        <v>3395672132.29</v>
      </c>
      <c r="AE14" s="9">
        <v>3477431791.9500003</v>
      </c>
      <c r="AF14" s="9">
        <v>3561205918.8699999</v>
      </c>
      <c r="AG14" s="9">
        <v>3647044549.54</v>
      </c>
      <c r="AH14" s="9">
        <v>3734998971.3400002</v>
      </c>
      <c r="AI14" s="9">
        <v>3825121753.71</v>
      </c>
      <c r="AJ14" s="9">
        <v>3917466780.0299997</v>
      </c>
      <c r="AK14" s="9">
        <v>4012089280.54</v>
      </c>
      <c r="AL14" s="9">
        <v>4109045865.73</v>
      </c>
      <c r="AM14" s="9">
        <v>4208394560.9399996</v>
      </c>
    </row>
    <row r="15" spans="1:39" s="34" customFormat="1" ht="15" customHeight="1" x14ac:dyDescent="0.15">
      <c r="A15" s="58" t="s">
        <v>64</v>
      </c>
      <c r="B15" s="68" t="s">
        <v>162</v>
      </c>
      <c r="C15" s="69"/>
      <c r="D15" s="70"/>
      <c r="E15" s="32">
        <v>1568467141.97</v>
      </c>
      <c r="F15" s="32">
        <v>1558556147.4000001</v>
      </c>
      <c r="G15" s="32">
        <v>1622464664.4300001</v>
      </c>
      <c r="H15" s="32">
        <v>1662212767.6300001</v>
      </c>
      <c r="I15" s="32">
        <v>1694161401.48</v>
      </c>
      <c r="J15" s="32">
        <v>1738891010.3399999</v>
      </c>
      <c r="K15" s="32">
        <v>1783678014.6099999</v>
      </c>
      <c r="L15" s="32">
        <v>1829488589.4200001</v>
      </c>
      <c r="M15" s="32">
        <v>1877540444.98</v>
      </c>
      <c r="N15" s="32">
        <v>1926979593.79</v>
      </c>
      <c r="O15" s="32">
        <v>1978754054.48</v>
      </c>
      <c r="P15" s="32">
        <v>2033225392.1300001</v>
      </c>
      <c r="Q15" s="32">
        <v>2088969771.6400001</v>
      </c>
      <c r="R15" s="32">
        <v>2146919397.5</v>
      </c>
      <c r="S15" s="32">
        <v>2207719455.5100002</v>
      </c>
      <c r="T15" s="32">
        <v>2270433213.8200002</v>
      </c>
      <c r="U15" s="32">
        <v>2334335343.8699999</v>
      </c>
      <c r="V15" s="32">
        <v>2401048066.21</v>
      </c>
      <c r="W15" s="32">
        <v>2470677337.8400002</v>
      </c>
      <c r="X15" s="32">
        <v>2542476800.3000002</v>
      </c>
      <c r="Y15" s="32">
        <v>2616521621.4000001</v>
      </c>
      <c r="Z15" s="32">
        <v>2692866405.8099999</v>
      </c>
      <c r="AA15" s="32">
        <v>2771602372.8699999</v>
      </c>
      <c r="AB15" s="32">
        <v>2852800333.5599999</v>
      </c>
      <c r="AC15" s="32">
        <v>2936735252.6300001</v>
      </c>
      <c r="AD15" s="32">
        <v>3023617954.9499998</v>
      </c>
      <c r="AE15" s="32">
        <v>3113207634.9000001</v>
      </c>
      <c r="AF15" s="32">
        <v>3205591383.9099998</v>
      </c>
      <c r="AG15" s="32">
        <v>3300859160.6700001</v>
      </c>
      <c r="AH15" s="32">
        <v>3399103887.2800002</v>
      </c>
      <c r="AI15" s="32">
        <v>3500421548.6700001</v>
      </c>
      <c r="AJ15" s="32">
        <v>3604911295.0999999</v>
      </c>
      <c r="AK15" s="32">
        <v>3712675548.52</v>
      </c>
      <c r="AL15" s="32">
        <v>3823820112.29</v>
      </c>
      <c r="AM15" s="32">
        <v>3938454284.6999998</v>
      </c>
    </row>
    <row r="16" spans="1:39" s="2" customFormat="1" ht="15" customHeight="1" x14ac:dyDescent="0.15">
      <c r="A16" s="59" t="s">
        <v>65</v>
      </c>
      <c r="B16" s="60"/>
      <c r="C16" s="62" t="s">
        <v>23</v>
      </c>
      <c r="D16" s="61"/>
      <c r="E16" s="14">
        <v>729352341.51999998</v>
      </c>
      <c r="F16" s="14">
        <v>748947143.38</v>
      </c>
      <c r="G16" s="14">
        <v>778073302.17999995</v>
      </c>
      <c r="H16" s="14">
        <v>804023792.39999998</v>
      </c>
      <c r="I16" s="14">
        <v>830874271.46000004</v>
      </c>
      <c r="J16" s="14">
        <v>858656316.32000005</v>
      </c>
      <c r="K16" s="14">
        <v>887402615.51999998</v>
      </c>
      <c r="L16" s="14">
        <v>917147008.40999997</v>
      </c>
      <c r="M16" s="14">
        <v>947924525.64999998</v>
      </c>
      <c r="N16" s="14">
        <v>979771431.23000002</v>
      </c>
      <c r="O16" s="14">
        <v>1012725265.89</v>
      </c>
      <c r="P16" s="14">
        <v>1046824892.15</v>
      </c>
      <c r="Q16" s="14">
        <v>1082110540.8299999</v>
      </c>
      <c r="R16" s="14">
        <v>1118623859.3499999</v>
      </c>
      <c r="S16" s="14">
        <v>1156407961.5599999</v>
      </c>
      <c r="T16" s="14">
        <v>1195507479.48</v>
      </c>
      <c r="U16" s="14">
        <v>1235968616.79</v>
      </c>
      <c r="V16" s="14">
        <v>1277839204.1700001</v>
      </c>
      <c r="W16" s="14">
        <v>1321168756.6900001</v>
      </c>
      <c r="X16" s="14">
        <v>1366008533.1400001</v>
      </c>
      <c r="Y16" s="14">
        <v>1412411597.49</v>
      </c>
      <c r="Z16" s="14">
        <v>1460432882.49</v>
      </c>
      <c r="AA16" s="14">
        <v>1510129255.55</v>
      </c>
      <c r="AB16" s="14">
        <v>1561559586.9000001</v>
      </c>
      <c r="AC16" s="14">
        <v>1614784820.1800001</v>
      </c>
      <c r="AD16" s="14">
        <v>1669868045.51</v>
      </c>
      <c r="AE16" s="14">
        <v>1726874575.1400001</v>
      </c>
      <c r="AF16" s="14">
        <v>1785872021.76</v>
      </c>
      <c r="AG16" s="14">
        <v>1846930379.54</v>
      </c>
      <c r="AH16" s="14">
        <v>1910122108.1300001</v>
      </c>
      <c r="AI16" s="14">
        <v>1975522219.48</v>
      </c>
      <c r="AJ16" s="14">
        <v>2043208367.8199999</v>
      </c>
      <c r="AK16" s="14">
        <v>2113260942.79</v>
      </c>
      <c r="AL16" s="14">
        <v>2185763165.8400002</v>
      </c>
      <c r="AM16" s="14">
        <v>2260801189.9899998</v>
      </c>
    </row>
    <row r="17" spans="1:39" s="2" customFormat="1" ht="15" customHeight="1" x14ac:dyDescent="0.15">
      <c r="A17" s="59" t="s">
        <v>66</v>
      </c>
      <c r="B17" s="60"/>
      <c r="C17" s="62" t="s">
        <v>131</v>
      </c>
      <c r="D17" s="61"/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</row>
    <row r="18" spans="1:39" s="2" customFormat="1" ht="23.25" customHeight="1" x14ac:dyDescent="0.15">
      <c r="A18" s="59" t="s">
        <v>67</v>
      </c>
      <c r="B18" s="213"/>
      <c r="C18" s="197"/>
      <c r="D18" s="105" t="s">
        <v>132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</row>
    <row r="19" spans="1:39" s="2" customFormat="1" ht="15" customHeight="1" x14ac:dyDescent="0.15">
      <c r="A19" s="59" t="s">
        <v>68</v>
      </c>
      <c r="B19" s="60"/>
      <c r="C19" s="62" t="s">
        <v>133</v>
      </c>
      <c r="D19" s="61"/>
      <c r="E19" s="14">
        <v>22424663</v>
      </c>
      <c r="F19" s="14">
        <v>30866436.239999998</v>
      </c>
      <c r="G19" s="14">
        <v>51686601.960000001</v>
      </c>
      <c r="H19" s="14">
        <v>51010945.329999998</v>
      </c>
      <c r="I19" s="14">
        <v>38425525.100000001</v>
      </c>
      <c r="J19" s="14">
        <v>34941439.770000003</v>
      </c>
      <c r="K19" s="14">
        <v>31680672.699999999</v>
      </c>
      <c r="L19" s="14">
        <v>27613197.579999998</v>
      </c>
      <c r="M19" s="14">
        <v>23993288.539999999</v>
      </c>
      <c r="N19" s="14">
        <v>20098111.370000001</v>
      </c>
      <c r="O19" s="14">
        <v>16833406.5</v>
      </c>
      <c r="P19" s="14">
        <v>14577398.689999999</v>
      </c>
      <c r="Q19" s="14">
        <v>11852559.75</v>
      </c>
      <c r="R19" s="14">
        <v>9535648.8800000008</v>
      </c>
      <c r="S19" s="14">
        <v>8214596.2400000002</v>
      </c>
      <c r="T19" s="14">
        <v>6893543.6299999999</v>
      </c>
      <c r="U19" s="14">
        <v>4786103.09</v>
      </c>
      <c r="V19" s="14">
        <v>3451438.36</v>
      </c>
      <c r="W19" s="14">
        <v>2930385.73</v>
      </c>
      <c r="X19" s="14">
        <v>2409333.08</v>
      </c>
      <c r="Y19" s="14">
        <v>1893990.63</v>
      </c>
      <c r="Z19" s="14">
        <v>1367227.82</v>
      </c>
      <c r="AA19" s="14">
        <v>846175.19</v>
      </c>
      <c r="AB19" s="14">
        <v>325122.56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</row>
    <row r="20" spans="1:39" s="2" customFormat="1" ht="69" customHeight="1" x14ac:dyDescent="0.15">
      <c r="A20" s="59" t="s">
        <v>69</v>
      </c>
      <c r="B20" s="213"/>
      <c r="C20" s="197"/>
      <c r="D20" s="80" t="s">
        <v>134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</row>
    <row r="21" spans="1:39" s="17" customFormat="1" ht="38.25" customHeight="1" x14ac:dyDescent="0.15">
      <c r="A21" s="59" t="s">
        <v>70</v>
      </c>
      <c r="B21" s="213"/>
      <c r="C21" s="197"/>
      <c r="D21" s="80" t="s">
        <v>135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</row>
    <row r="22" spans="1:39" s="17" customFormat="1" ht="34.5" customHeight="1" x14ac:dyDescent="0.15">
      <c r="A22" s="59" t="s">
        <v>173</v>
      </c>
      <c r="B22" s="213"/>
      <c r="C22" s="197"/>
      <c r="D22" s="80" t="s">
        <v>174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</row>
    <row r="23" spans="1:39" s="34" customFormat="1" ht="15" customHeight="1" x14ac:dyDescent="0.15">
      <c r="A23" s="58" t="s">
        <v>71</v>
      </c>
      <c r="B23" s="68" t="s">
        <v>163</v>
      </c>
      <c r="C23" s="69"/>
      <c r="D23" s="70"/>
      <c r="E23" s="119">
        <v>438081474.01999998</v>
      </c>
      <c r="F23" s="119">
        <v>716049979.75999999</v>
      </c>
      <c r="G23" s="119">
        <v>480471403.5</v>
      </c>
      <c r="H23" s="119">
        <v>260738647.46000001</v>
      </c>
      <c r="I23" s="119">
        <v>243234657.00999999</v>
      </c>
      <c r="J23" s="119">
        <v>170248922.38999999</v>
      </c>
      <c r="K23" s="119">
        <v>177232633.56999999</v>
      </c>
      <c r="L23" s="119">
        <v>209713868.63999999</v>
      </c>
      <c r="M23" s="119">
        <v>219014634.84999999</v>
      </c>
      <c r="N23" s="119">
        <v>257968698.37</v>
      </c>
      <c r="O23" s="186">
        <v>275266891.25</v>
      </c>
      <c r="P23" s="186">
        <v>310244531.05000001</v>
      </c>
      <c r="Q23" s="119">
        <v>344655471.29000002</v>
      </c>
      <c r="R23" s="119">
        <v>391694004.00999999</v>
      </c>
      <c r="S23" s="119">
        <v>402435678.25</v>
      </c>
      <c r="T23" s="119">
        <v>389734444.52999997</v>
      </c>
      <c r="U23" s="119">
        <v>412889320.91000003</v>
      </c>
      <c r="V23" s="119">
        <v>430801643.06</v>
      </c>
      <c r="W23" s="119">
        <v>422959016.48000002</v>
      </c>
      <c r="X23" s="119">
        <v>414877164.49000001</v>
      </c>
      <c r="Y23" s="119">
        <v>405510959.60000002</v>
      </c>
      <c r="Z23" s="119">
        <v>394768272.30000001</v>
      </c>
      <c r="AA23" s="119">
        <v>383617881.74000001</v>
      </c>
      <c r="AB23" s="119">
        <v>372175492.12</v>
      </c>
      <c r="AC23" s="119">
        <v>379142871.19</v>
      </c>
      <c r="AD23" s="119">
        <v>372054177.33999997</v>
      </c>
      <c r="AE23" s="119">
        <v>364224157.05000001</v>
      </c>
      <c r="AF23" s="119">
        <v>355614534.95999998</v>
      </c>
      <c r="AG23" s="119">
        <v>346185388.87</v>
      </c>
      <c r="AH23" s="119">
        <v>335895084.06</v>
      </c>
      <c r="AI23" s="119">
        <v>324700205.04000002</v>
      </c>
      <c r="AJ23" s="119">
        <v>312555484.93000001</v>
      </c>
      <c r="AK23" s="119">
        <v>299413732.01999998</v>
      </c>
      <c r="AL23" s="119">
        <v>285225753.44</v>
      </c>
      <c r="AM23" s="119">
        <v>269940276.24000001</v>
      </c>
    </row>
    <row r="24" spans="1:39" s="2" customFormat="1" ht="24" customHeight="1" x14ac:dyDescent="0.15">
      <c r="A24" s="59" t="s">
        <v>72</v>
      </c>
      <c r="B24" s="110"/>
      <c r="C24" s="192" t="s">
        <v>24</v>
      </c>
      <c r="D24" s="193"/>
      <c r="E24" s="14">
        <v>360406928.01999998</v>
      </c>
      <c r="F24" s="14">
        <v>679824979.75999999</v>
      </c>
      <c r="G24" s="14">
        <v>480471403.5</v>
      </c>
      <c r="H24" s="14">
        <v>256738647.46000001</v>
      </c>
      <c r="I24" s="14">
        <v>243234657.00999999</v>
      </c>
      <c r="J24" s="14">
        <v>170248922.38999999</v>
      </c>
      <c r="K24" s="14">
        <v>177232633.56999999</v>
      </c>
      <c r="L24" s="14">
        <v>209713868.63999999</v>
      </c>
      <c r="M24" s="14">
        <v>219014634.84999999</v>
      </c>
      <c r="N24" s="14">
        <v>257968698.37</v>
      </c>
      <c r="O24" s="14">
        <v>275266891.25</v>
      </c>
      <c r="P24" s="14">
        <v>310244531.05000001</v>
      </c>
      <c r="Q24" s="14">
        <v>344655471.29000002</v>
      </c>
      <c r="R24" s="14">
        <v>391694004.00999999</v>
      </c>
      <c r="S24" s="14">
        <v>402435678.25</v>
      </c>
      <c r="T24" s="14">
        <v>389734444.52999997</v>
      </c>
      <c r="U24" s="14">
        <v>412889320.91000003</v>
      </c>
      <c r="V24" s="14">
        <v>430801643.06</v>
      </c>
      <c r="W24" s="14">
        <v>422959016.48000002</v>
      </c>
      <c r="X24" s="14">
        <v>414877164.49000001</v>
      </c>
      <c r="Y24" s="14">
        <v>405510959.60000002</v>
      </c>
      <c r="Z24" s="14">
        <v>394768272.30000001</v>
      </c>
      <c r="AA24" s="14">
        <v>383617881.74000001</v>
      </c>
      <c r="AB24" s="14">
        <v>372175492.12</v>
      </c>
      <c r="AC24" s="14">
        <v>379142871.19</v>
      </c>
      <c r="AD24" s="14">
        <v>372054177.33999997</v>
      </c>
      <c r="AE24" s="14">
        <v>364224157.05000001</v>
      </c>
      <c r="AF24" s="14">
        <v>355614534.95999998</v>
      </c>
      <c r="AG24" s="14">
        <v>346185388.87</v>
      </c>
      <c r="AH24" s="14">
        <v>335895084.06</v>
      </c>
      <c r="AI24" s="14">
        <v>324700205.04000002</v>
      </c>
      <c r="AJ24" s="14">
        <v>312555484.93000001</v>
      </c>
      <c r="AK24" s="14">
        <v>299413732.01999998</v>
      </c>
      <c r="AL24" s="14">
        <v>285225753.44</v>
      </c>
      <c r="AM24" s="14">
        <v>269940276.24000001</v>
      </c>
    </row>
    <row r="25" spans="1:39" s="2" customFormat="1" ht="23.25" customHeight="1" x14ac:dyDescent="0.15">
      <c r="A25" s="59" t="s">
        <v>73</v>
      </c>
      <c r="B25" s="110"/>
      <c r="C25" s="109"/>
      <c r="D25" s="108" t="s">
        <v>25</v>
      </c>
      <c r="E25" s="14">
        <v>6207262.5999999996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</row>
    <row r="26" spans="1:39" s="12" customFormat="1" ht="15" customHeight="1" x14ac:dyDescent="0.15">
      <c r="A26" s="214" t="s">
        <v>136</v>
      </c>
      <c r="B26" s="215"/>
      <c r="C26" s="215"/>
      <c r="D26" s="216"/>
      <c r="E26" s="8">
        <v>-105425984.26999998</v>
      </c>
      <c r="F26" s="8">
        <v>-388851671.52999973</v>
      </c>
      <c r="G26" s="8">
        <v>-155711593.08000016</v>
      </c>
      <c r="H26" s="8">
        <v>70893777.859999895</v>
      </c>
      <c r="I26" s="8">
        <v>83603087.529999971</v>
      </c>
      <c r="J26" s="8">
        <v>92318076.880000114</v>
      </c>
      <c r="K26" s="8">
        <v>92318076.880000114</v>
      </c>
      <c r="L26" s="8">
        <v>85218076.880000114</v>
      </c>
      <c r="M26" s="8">
        <v>101618076.88000011</v>
      </c>
      <c r="N26" s="8">
        <v>87627005.620000362</v>
      </c>
      <c r="O26" s="8">
        <v>93448575.389999866</v>
      </c>
      <c r="P26" s="8">
        <v>79196353.119999409</v>
      </c>
      <c r="Q26" s="8">
        <v>63255391.289999485</v>
      </c>
      <c r="R26" s="8">
        <v>31838315.799999714</v>
      </c>
      <c r="S26" s="8">
        <v>31838315.799999714</v>
      </c>
      <c r="T26" s="8">
        <v>51838315.799999714</v>
      </c>
      <c r="U26" s="8">
        <v>31838315.800000191</v>
      </c>
      <c r="V26" s="8">
        <v>11838315.800000191</v>
      </c>
      <c r="W26" s="8">
        <v>11838315.799999714</v>
      </c>
      <c r="X26" s="8">
        <v>11838315.800000191</v>
      </c>
      <c r="Y26" s="8">
        <v>11838315.799999714</v>
      </c>
      <c r="Z26" s="8">
        <v>12927315.800000191</v>
      </c>
      <c r="AA26" s="8">
        <v>13026315.800000191</v>
      </c>
      <c r="AB26" s="8">
        <v>13026315.600000381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</row>
    <row r="27" spans="1:39" s="2" customFormat="1" ht="25.5" customHeight="1" x14ac:dyDescent="0.15">
      <c r="A27" s="59" t="s">
        <v>74</v>
      </c>
      <c r="B27" s="207" t="s">
        <v>137</v>
      </c>
      <c r="C27" s="208"/>
      <c r="D27" s="209"/>
      <c r="E27" s="18" t="s">
        <v>213</v>
      </c>
      <c r="F27" s="18" t="s">
        <v>213</v>
      </c>
      <c r="G27" s="18" t="s">
        <v>213</v>
      </c>
      <c r="H27" s="18">
        <v>70893777.859999895</v>
      </c>
      <c r="I27" s="18">
        <v>83603087.529999971</v>
      </c>
      <c r="J27" s="18">
        <v>92318076.880000114</v>
      </c>
      <c r="K27" s="18">
        <v>92318076.880000114</v>
      </c>
      <c r="L27" s="18">
        <v>85218076.880000114</v>
      </c>
      <c r="M27" s="18">
        <v>101618076.88000011</v>
      </c>
      <c r="N27" s="18">
        <v>87627005.620000362</v>
      </c>
      <c r="O27" s="18">
        <v>93448575.389999866</v>
      </c>
      <c r="P27" s="18">
        <v>79196353.119999409</v>
      </c>
      <c r="Q27" s="18">
        <v>63255391.289999485</v>
      </c>
      <c r="R27" s="18">
        <v>31838315.799999714</v>
      </c>
      <c r="S27" s="18">
        <v>31838315.799999714</v>
      </c>
      <c r="T27" s="18">
        <v>51838315.799999714</v>
      </c>
      <c r="U27" s="18">
        <v>31838315.800000191</v>
      </c>
      <c r="V27" s="18">
        <v>11838315.800000191</v>
      </c>
      <c r="W27" s="18">
        <v>11838315.799999714</v>
      </c>
      <c r="X27" s="18">
        <v>11838315.800000191</v>
      </c>
      <c r="Y27" s="18">
        <v>11838315.799999714</v>
      </c>
      <c r="Z27" s="18">
        <v>12927315.800000191</v>
      </c>
      <c r="AA27" s="18">
        <v>13026315.800000191</v>
      </c>
      <c r="AB27" s="18">
        <v>13026315.600000381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</row>
    <row r="28" spans="1:39" s="12" customFormat="1" ht="15" customHeight="1" x14ac:dyDescent="0.15">
      <c r="A28" s="214" t="s">
        <v>138</v>
      </c>
      <c r="B28" s="215"/>
      <c r="C28" s="215"/>
      <c r="D28" s="216"/>
      <c r="E28" s="8">
        <v>171412251.47</v>
      </c>
      <c r="F28" s="8">
        <v>438026166.24000001</v>
      </c>
      <c r="G28" s="8">
        <v>212417556.44</v>
      </c>
      <c r="H28" s="8">
        <v>2601247.12</v>
      </c>
      <c r="I28" s="8">
        <v>3294247.12</v>
      </c>
      <c r="J28" s="8">
        <v>3789247.12</v>
      </c>
      <c r="K28" s="8">
        <v>3789247.12</v>
      </c>
      <c r="L28" s="8">
        <v>3789247.12</v>
      </c>
      <c r="M28" s="8">
        <v>3789247.12</v>
      </c>
      <c r="N28" s="8">
        <v>3789247.12</v>
      </c>
      <c r="O28" s="8">
        <v>3750030.95</v>
      </c>
      <c r="P28" s="8">
        <v>1521334</v>
      </c>
      <c r="Q28" s="8">
        <v>1188000</v>
      </c>
      <c r="R28" s="8">
        <v>1188000</v>
      </c>
      <c r="S28" s="8">
        <v>1188000</v>
      </c>
      <c r="T28" s="8">
        <v>1188000</v>
      </c>
      <c r="U28" s="8">
        <v>1188000</v>
      </c>
      <c r="V28" s="8">
        <v>1188000</v>
      </c>
      <c r="W28" s="8">
        <v>1188000</v>
      </c>
      <c r="X28" s="8">
        <v>1188000</v>
      </c>
      <c r="Y28" s="8">
        <v>1188000</v>
      </c>
      <c r="Z28" s="8">
        <v>99000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</row>
    <row r="29" spans="1:39" s="34" customFormat="1" ht="15" customHeight="1" x14ac:dyDescent="0.15">
      <c r="A29" s="58" t="s">
        <v>75</v>
      </c>
      <c r="B29" s="68" t="s">
        <v>164</v>
      </c>
      <c r="C29" s="69"/>
      <c r="D29" s="70"/>
      <c r="E29" s="32">
        <v>167757790.22999999</v>
      </c>
      <c r="F29" s="32">
        <v>437859500.24000001</v>
      </c>
      <c r="G29" s="32">
        <v>210827717.19999999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</row>
    <row r="30" spans="1:39" s="2" customFormat="1" ht="15" customHeight="1" x14ac:dyDescent="0.15">
      <c r="A30" s="59" t="s">
        <v>76</v>
      </c>
      <c r="B30" s="60"/>
      <c r="C30" s="62" t="s">
        <v>139</v>
      </c>
      <c r="D30" s="61"/>
      <c r="E30" s="14">
        <v>101771523.02999999</v>
      </c>
      <c r="F30" s="14">
        <v>388685005.52999973</v>
      </c>
      <c r="G30" s="14">
        <v>154121753.84000015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</row>
    <row r="31" spans="1:39" s="34" customFormat="1" ht="15" customHeight="1" x14ac:dyDescent="0.15">
      <c r="A31" s="58" t="s">
        <v>77</v>
      </c>
      <c r="B31" s="68" t="s">
        <v>165</v>
      </c>
      <c r="C31" s="69"/>
      <c r="D31" s="70"/>
      <c r="E31" s="32">
        <v>3654461.24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</row>
    <row r="32" spans="1:39" s="2" customFormat="1" ht="15" customHeight="1" x14ac:dyDescent="0.15">
      <c r="A32" s="59" t="s">
        <v>78</v>
      </c>
      <c r="B32" s="60"/>
      <c r="C32" s="62" t="s">
        <v>139</v>
      </c>
      <c r="D32" s="61"/>
      <c r="E32" s="14">
        <v>3654461.24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</row>
    <row r="33" spans="1:39" s="34" customFormat="1" ht="15" customHeight="1" x14ac:dyDescent="0.15">
      <c r="A33" s="58" t="s">
        <v>79</v>
      </c>
      <c r="B33" s="68" t="s">
        <v>166</v>
      </c>
      <c r="C33" s="69"/>
      <c r="D33" s="70"/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</row>
    <row r="34" spans="1:39" s="2" customFormat="1" ht="15" customHeight="1" x14ac:dyDescent="0.15">
      <c r="A34" s="59" t="s">
        <v>80</v>
      </c>
      <c r="B34" s="60"/>
      <c r="C34" s="62" t="s">
        <v>139</v>
      </c>
      <c r="D34" s="61"/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</row>
    <row r="35" spans="1:39" s="34" customFormat="1" ht="15" customHeight="1" x14ac:dyDescent="0.15">
      <c r="A35" s="58" t="s">
        <v>81</v>
      </c>
      <c r="B35" s="68" t="s">
        <v>167</v>
      </c>
      <c r="C35" s="69"/>
      <c r="D35" s="70"/>
      <c r="E35" s="32">
        <v>0</v>
      </c>
      <c r="F35" s="32">
        <v>166666</v>
      </c>
      <c r="G35" s="32">
        <v>1589839.24</v>
      </c>
      <c r="H35" s="32">
        <v>2601247.12</v>
      </c>
      <c r="I35" s="32">
        <v>3294247.12</v>
      </c>
      <c r="J35" s="32">
        <v>3789247.12</v>
      </c>
      <c r="K35" s="32">
        <v>3789247.12</v>
      </c>
      <c r="L35" s="32">
        <v>3789247.12</v>
      </c>
      <c r="M35" s="32">
        <v>3789247.12</v>
      </c>
      <c r="N35" s="32">
        <v>3789247.12</v>
      </c>
      <c r="O35" s="32">
        <v>3750030.95</v>
      </c>
      <c r="P35" s="32">
        <v>1521334</v>
      </c>
      <c r="Q35" s="32">
        <v>1188000</v>
      </c>
      <c r="R35" s="32">
        <v>1188000</v>
      </c>
      <c r="S35" s="32">
        <v>1188000</v>
      </c>
      <c r="T35" s="32">
        <v>1188000</v>
      </c>
      <c r="U35" s="32">
        <v>1188000</v>
      </c>
      <c r="V35" s="32">
        <v>1188000</v>
      </c>
      <c r="W35" s="32">
        <v>1188000</v>
      </c>
      <c r="X35" s="32">
        <v>1188000</v>
      </c>
      <c r="Y35" s="32">
        <v>1188000</v>
      </c>
      <c r="Z35" s="32">
        <v>99000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</row>
    <row r="36" spans="1:39" s="2" customFormat="1" ht="15" customHeight="1" x14ac:dyDescent="0.15">
      <c r="A36" s="59" t="s">
        <v>82</v>
      </c>
      <c r="B36" s="60"/>
      <c r="C36" s="62" t="s">
        <v>139</v>
      </c>
      <c r="D36" s="61"/>
      <c r="E36" s="14">
        <v>0</v>
      </c>
      <c r="F36" s="14">
        <v>166666</v>
      </c>
      <c r="G36" s="14">
        <v>1589839.24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</row>
    <row r="37" spans="1:39" s="34" customFormat="1" ht="15" customHeight="1" x14ac:dyDescent="0.15">
      <c r="A37" s="58" t="s">
        <v>83</v>
      </c>
      <c r="B37" s="68" t="s">
        <v>168</v>
      </c>
      <c r="C37" s="69"/>
      <c r="D37" s="70"/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</row>
    <row r="38" spans="1:39" s="2" customFormat="1" ht="15" customHeight="1" x14ac:dyDescent="0.15">
      <c r="A38" s="59" t="s">
        <v>84</v>
      </c>
      <c r="B38" s="60"/>
      <c r="C38" s="62" t="s">
        <v>139</v>
      </c>
      <c r="D38" s="61"/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</row>
    <row r="39" spans="1:39" s="12" customFormat="1" ht="15" customHeight="1" x14ac:dyDescent="0.15">
      <c r="A39" s="214" t="s">
        <v>140</v>
      </c>
      <c r="B39" s="215"/>
      <c r="C39" s="215"/>
      <c r="D39" s="216"/>
      <c r="E39" s="9">
        <v>65986267.200000003</v>
      </c>
      <c r="F39" s="9">
        <v>49174494.710000001</v>
      </c>
      <c r="G39" s="9">
        <v>56705963.359999999</v>
      </c>
      <c r="H39" s="9">
        <v>73495024.980000004</v>
      </c>
      <c r="I39" s="9">
        <v>86897334.650000006</v>
      </c>
      <c r="J39" s="9">
        <v>96107324</v>
      </c>
      <c r="K39" s="9">
        <v>96107324</v>
      </c>
      <c r="L39" s="9">
        <v>89007324</v>
      </c>
      <c r="M39" s="9">
        <v>105407324</v>
      </c>
      <c r="N39" s="9">
        <v>91416252.739999995</v>
      </c>
      <c r="O39" s="9">
        <v>97198606.340000004</v>
      </c>
      <c r="P39" s="9">
        <v>80717687.120000005</v>
      </c>
      <c r="Q39" s="9">
        <v>63928625.420000002</v>
      </c>
      <c r="R39" s="9">
        <v>33026315.800000001</v>
      </c>
      <c r="S39" s="9">
        <v>33026315.800000001</v>
      </c>
      <c r="T39" s="9">
        <v>53026315.799999997</v>
      </c>
      <c r="U39" s="9">
        <v>33026315.800000001</v>
      </c>
      <c r="V39" s="9">
        <v>13026315.800000001</v>
      </c>
      <c r="W39" s="9">
        <v>13026315.800000001</v>
      </c>
      <c r="X39" s="9">
        <v>13026315.800000001</v>
      </c>
      <c r="Y39" s="9">
        <v>13026315.800000001</v>
      </c>
      <c r="Z39" s="9">
        <v>13026315.800000001</v>
      </c>
      <c r="AA39" s="9">
        <v>13026315.800000001</v>
      </c>
      <c r="AB39" s="9">
        <v>13026315.6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</row>
    <row r="40" spans="1:39" s="34" customFormat="1" ht="26.25" customHeight="1" x14ac:dyDescent="0.2">
      <c r="A40" s="58" t="s">
        <v>85</v>
      </c>
      <c r="B40" s="217" t="s">
        <v>169</v>
      </c>
      <c r="C40" s="218"/>
      <c r="D40" s="219"/>
      <c r="E40" s="33">
        <v>48125667.200000003</v>
      </c>
      <c r="F40" s="33">
        <v>49174494.710000001</v>
      </c>
      <c r="G40" s="33">
        <v>56705963.359999999</v>
      </c>
      <c r="H40" s="33">
        <v>73495024.980000004</v>
      </c>
      <c r="I40" s="33">
        <v>86897334.650000006</v>
      </c>
      <c r="J40" s="33">
        <v>96107324</v>
      </c>
      <c r="K40" s="33">
        <v>96107324</v>
      </c>
      <c r="L40" s="33">
        <v>89007324</v>
      </c>
      <c r="M40" s="33">
        <v>105407324</v>
      </c>
      <c r="N40" s="33">
        <v>91416252.739999995</v>
      </c>
      <c r="O40" s="33">
        <v>97198606.340000004</v>
      </c>
      <c r="P40" s="33">
        <v>80717687.120000005</v>
      </c>
      <c r="Q40" s="33">
        <v>63928625.420000002</v>
      </c>
      <c r="R40" s="33">
        <v>33026315.800000001</v>
      </c>
      <c r="S40" s="33">
        <v>33026315.800000001</v>
      </c>
      <c r="T40" s="33">
        <v>53026315.799999997</v>
      </c>
      <c r="U40" s="33">
        <v>33026315.800000001</v>
      </c>
      <c r="V40" s="33">
        <v>13026315.800000001</v>
      </c>
      <c r="W40" s="33">
        <v>13026315.800000001</v>
      </c>
      <c r="X40" s="33">
        <v>13026315.800000001</v>
      </c>
      <c r="Y40" s="33">
        <v>13026315.800000001</v>
      </c>
      <c r="Z40" s="33">
        <v>13026315.800000001</v>
      </c>
      <c r="AA40" s="33">
        <v>13026315.800000001</v>
      </c>
      <c r="AB40" s="33">
        <v>13026315.6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</row>
    <row r="41" spans="1:39" s="2" customFormat="1" ht="25.5" customHeight="1" x14ac:dyDescent="0.15">
      <c r="A41" s="59" t="s">
        <v>86</v>
      </c>
      <c r="B41" s="60"/>
      <c r="C41" s="189" t="s">
        <v>141</v>
      </c>
      <c r="D41" s="190"/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</row>
    <row r="42" spans="1:39" s="2" customFormat="1" ht="24" customHeight="1" x14ac:dyDescent="0.15">
      <c r="A42" s="59" t="s">
        <v>87</v>
      </c>
      <c r="B42" s="213"/>
      <c r="C42" s="197"/>
      <c r="D42" s="105" t="s">
        <v>142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</row>
    <row r="43" spans="1:39" s="2" customFormat="1" ht="22.5" customHeight="1" x14ac:dyDescent="0.15">
      <c r="A43" s="59" t="s">
        <v>88</v>
      </c>
      <c r="B43" s="213"/>
      <c r="C43" s="197"/>
      <c r="D43" s="105" t="s">
        <v>143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</row>
    <row r="44" spans="1:39" s="2" customFormat="1" ht="37.5" customHeight="1" x14ac:dyDescent="0.15">
      <c r="A44" s="59" t="s">
        <v>89</v>
      </c>
      <c r="B44" s="213"/>
      <c r="C44" s="197"/>
      <c r="D44" s="105" t="s">
        <v>26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</row>
    <row r="45" spans="1:39" s="2" customFormat="1" ht="15" customHeight="1" x14ac:dyDescent="0.15">
      <c r="A45" s="59" t="s">
        <v>90</v>
      </c>
      <c r="B45" s="213"/>
      <c r="C45" s="197"/>
      <c r="D45" s="105" t="s">
        <v>27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</row>
    <row r="46" spans="1:39" s="2" customFormat="1" ht="24" customHeight="1" x14ac:dyDescent="0.15">
      <c r="A46" s="59" t="s">
        <v>91</v>
      </c>
      <c r="B46" s="213"/>
      <c r="C46" s="197"/>
      <c r="D46" s="105" t="s">
        <v>159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</row>
    <row r="47" spans="1:39" s="2" customFormat="1" ht="15" customHeight="1" x14ac:dyDescent="0.15">
      <c r="A47" s="59" t="s">
        <v>92</v>
      </c>
      <c r="B47" s="213"/>
      <c r="C47" s="197"/>
      <c r="D47" s="105" t="s">
        <v>28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</row>
    <row r="48" spans="1:39" s="2" customFormat="1" ht="26.25" customHeight="1" x14ac:dyDescent="0.15">
      <c r="A48" s="59" t="s">
        <v>175</v>
      </c>
      <c r="B48" s="213"/>
      <c r="C48" s="197"/>
      <c r="D48" s="105" t="s">
        <v>176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</row>
    <row r="49" spans="1:39" s="2" customFormat="1" ht="16.5" customHeight="1" x14ac:dyDescent="0.15">
      <c r="A49" s="59" t="s">
        <v>93</v>
      </c>
      <c r="B49" s="60" t="s">
        <v>5</v>
      </c>
      <c r="C49" s="62"/>
      <c r="D49" s="61"/>
      <c r="E49" s="13">
        <v>17860600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</row>
    <row r="50" spans="1:39" s="12" customFormat="1" ht="15" customHeight="1" x14ac:dyDescent="0.15">
      <c r="A50" s="214" t="s">
        <v>144</v>
      </c>
      <c r="B50" s="215"/>
      <c r="C50" s="215"/>
      <c r="D50" s="216"/>
      <c r="E50" s="9">
        <v>580765541.4799999</v>
      </c>
      <c r="F50" s="9">
        <v>969450547.00999987</v>
      </c>
      <c r="G50" s="9">
        <v>1123572300.8499999</v>
      </c>
      <c r="H50" s="9">
        <v>1050077275.8699999</v>
      </c>
      <c r="I50" s="9">
        <v>963179941.21999991</v>
      </c>
      <c r="J50" s="9">
        <v>867072617.21999991</v>
      </c>
      <c r="K50" s="9">
        <v>770965293.21999991</v>
      </c>
      <c r="L50" s="9">
        <v>681957969.21999991</v>
      </c>
      <c r="M50" s="9">
        <v>576550645.21999991</v>
      </c>
      <c r="N50" s="9">
        <v>485134392.4799999</v>
      </c>
      <c r="O50" s="9">
        <v>387935786.13999987</v>
      </c>
      <c r="P50" s="9">
        <v>307218099.01999986</v>
      </c>
      <c r="Q50" s="9">
        <v>243289473.59999985</v>
      </c>
      <c r="R50" s="9">
        <v>210263157.79999983</v>
      </c>
      <c r="S50" s="9">
        <v>177236841.99999982</v>
      </c>
      <c r="T50" s="9">
        <v>124210526.19999982</v>
      </c>
      <c r="U50" s="9">
        <v>91184210.399999827</v>
      </c>
      <c r="V50" s="9">
        <v>78157894.59999983</v>
      </c>
      <c r="W50" s="9">
        <v>65131578.799999833</v>
      </c>
      <c r="X50" s="9">
        <v>52105262.999999836</v>
      </c>
      <c r="Y50" s="9">
        <v>39078947.199999839</v>
      </c>
      <c r="Z50" s="9">
        <v>26052631.399999838</v>
      </c>
      <c r="AA50" s="9">
        <v>13026315.599999838</v>
      </c>
      <c r="AB50" s="9">
        <v>-1.6205012798309326E-7</v>
      </c>
      <c r="AC50" s="9">
        <v>-1.6205012798309326E-7</v>
      </c>
      <c r="AD50" s="9">
        <v>-1.6205012798309326E-7</v>
      </c>
      <c r="AE50" s="9">
        <v>-1.6205012798309326E-7</v>
      </c>
      <c r="AF50" s="9">
        <v>-1.6205012798309326E-7</v>
      </c>
      <c r="AG50" s="9">
        <v>-1.6205012798309326E-7</v>
      </c>
      <c r="AH50" s="9">
        <v>-1.6205012798309326E-7</v>
      </c>
      <c r="AI50" s="9">
        <v>-1.6205012798309326E-7</v>
      </c>
      <c r="AJ50" s="9">
        <v>-1.6205012798309326E-7</v>
      </c>
      <c r="AK50" s="9">
        <v>-1.6205012798309326E-7</v>
      </c>
      <c r="AL50" s="9">
        <v>-1.6205012798309326E-7</v>
      </c>
      <c r="AM50" s="9">
        <v>-1.6205012798309326E-7</v>
      </c>
    </row>
    <row r="51" spans="1:39" s="2" customFormat="1" ht="15" customHeight="1" x14ac:dyDescent="0.15">
      <c r="A51" s="59" t="s">
        <v>94</v>
      </c>
      <c r="B51" s="107"/>
      <c r="C51" s="106" t="s">
        <v>145</v>
      </c>
      <c r="D51" s="105"/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</row>
    <row r="52" spans="1:39" s="12" customFormat="1" ht="15" customHeight="1" x14ac:dyDescent="0.15">
      <c r="A52" s="64" t="s">
        <v>29</v>
      </c>
      <c r="B52" s="64"/>
      <c r="C52" s="64"/>
      <c r="D52" s="64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</row>
    <row r="53" spans="1:39" s="34" customFormat="1" ht="15" customHeight="1" x14ac:dyDescent="0.15">
      <c r="A53" s="58" t="s">
        <v>95</v>
      </c>
      <c r="B53" s="63" t="s">
        <v>6</v>
      </c>
      <c r="C53" s="63"/>
      <c r="D53" s="63"/>
      <c r="E53" s="33">
        <v>156453112.25</v>
      </c>
      <c r="F53" s="33">
        <v>111387214.5</v>
      </c>
      <c r="G53" s="33">
        <v>106359499.11999989</v>
      </c>
      <c r="H53" s="33">
        <v>116876861</v>
      </c>
      <c r="I53" s="33">
        <v>153266441.8599999</v>
      </c>
      <c r="J53" s="33">
        <v>180802663.62000012</v>
      </c>
      <c r="K53" s="33">
        <v>207102766.41000009</v>
      </c>
      <c r="L53" s="33">
        <v>234480302.87999988</v>
      </c>
      <c r="M53" s="33">
        <v>260177278.01999998</v>
      </c>
      <c r="N53" s="33">
        <v>285136384.44000006</v>
      </c>
      <c r="O53" s="33">
        <v>308252164.0999999</v>
      </c>
      <c r="P53" s="33">
        <v>328973499.06999969</v>
      </c>
      <c r="Q53" s="33">
        <v>347439292.84999967</v>
      </c>
      <c r="R53" s="33">
        <v>363056460.84000015</v>
      </c>
      <c r="S53" s="33">
        <v>373793738.60999966</v>
      </c>
      <c r="T53" s="33">
        <v>381087998.5</v>
      </c>
      <c r="U53" s="33">
        <v>384238255.82999992</v>
      </c>
      <c r="V53" s="33">
        <v>382145843.46000004</v>
      </c>
      <c r="W53" s="33">
        <v>374298363.98999977</v>
      </c>
      <c r="X53" s="33">
        <v>366211537.78999996</v>
      </c>
      <c r="Y53" s="33">
        <v>356840234.33999968</v>
      </c>
      <c r="Z53" s="33">
        <v>347181321.01000023</v>
      </c>
      <c r="AA53" s="33">
        <v>336124573.76999998</v>
      </c>
      <c r="AB53" s="33">
        <v>324676693.36000013</v>
      </c>
      <c r="AC53" s="33">
        <v>318612128.96999979</v>
      </c>
      <c r="AD53" s="33">
        <v>311517666.56000042</v>
      </c>
      <c r="AE53" s="33">
        <v>303681733.5</v>
      </c>
      <c r="AF53" s="33">
        <v>295066050.82000017</v>
      </c>
      <c r="AG53" s="33">
        <v>285630692.63000011</v>
      </c>
      <c r="AH53" s="33">
        <v>275334020.40999985</v>
      </c>
      <c r="AI53" s="33">
        <v>264132614.79999971</v>
      </c>
      <c r="AJ53" s="33">
        <v>251981204.93000031</v>
      </c>
      <c r="AK53" s="33">
        <v>238832595.01999998</v>
      </c>
      <c r="AL53" s="33">
        <v>224637588.01000023</v>
      </c>
      <c r="AM53" s="33">
        <v>209344906.67000008</v>
      </c>
    </row>
    <row r="54" spans="1:39" s="2" customFormat="1" ht="24" customHeight="1" x14ac:dyDescent="0.15">
      <c r="A54" s="59" t="s">
        <v>96</v>
      </c>
      <c r="B54" s="205" t="s">
        <v>146</v>
      </c>
      <c r="C54" s="205"/>
      <c r="D54" s="205"/>
      <c r="E54" s="13">
        <v>160107573.49000001</v>
      </c>
      <c r="F54" s="13">
        <v>111553880.5</v>
      </c>
      <c r="G54" s="13">
        <v>107949338.3599999</v>
      </c>
      <c r="H54" s="13">
        <v>119478108.11999989</v>
      </c>
      <c r="I54" s="13">
        <v>156560688.97999978</v>
      </c>
      <c r="J54" s="13">
        <v>184591910.74000001</v>
      </c>
      <c r="K54" s="13">
        <v>210892013.52999997</v>
      </c>
      <c r="L54" s="13">
        <v>238269549.99999976</v>
      </c>
      <c r="M54" s="13">
        <v>263966525.13999987</v>
      </c>
      <c r="N54" s="13">
        <v>288925631.55999994</v>
      </c>
      <c r="O54" s="13">
        <v>312002195.04999971</v>
      </c>
      <c r="P54" s="13">
        <v>330494833.06999969</v>
      </c>
      <c r="Q54" s="13">
        <v>348627292.84999967</v>
      </c>
      <c r="R54" s="13">
        <v>364244460.84000015</v>
      </c>
      <c r="S54" s="13">
        <v>374981738.60999966</v>
      </c>
      <c r="T54" s="13">
        <v>382275998.5</v>
      </c>
      <c r="U54" s="13">
        <v>385426255.82999992</v>
      </c>
      <c r="V54" s="13">
        <v>383333843.46000004</v>
      </c>
      <c r="W54" s="13">
        <v>375486363.98999977</v>
      </c>
      <c r="X54" s="13">
        <v>367399537.78999996</v>
      </c>
      <c r="Y54" s="13">
        <v>358028234.33999968</v>
      </c>
      <c r="Z54" s="13">
        <v>347280321.01000023</v>
      </c>
      <c r="AA54" s="13">
        <v>336124573.76999998</v>
      </c>
      <c r="AB54" s="13">
        <v>324676693.36000013</v>
      </c>
      <c r="AC54" s="13">
        <v>318612128.96999979</v>
      </c>
      <c r="AD54" s="13">
        <v>311517666.56000042</v>
      </c>
      <c r="AE54" s="13">
        <v>303681733.5</v>
      </c>
      <c r="AF54" s="13">
        <v>295066050.82000017</v>
      </c>
      <c r="AG54" s="13">
        <v>285630692.63000011</v>
      </c>
      <c r="AH54" s="13">
        <v>275334020.40999985</v>
      </c>
      <c r="AI54" s="13">
        <v>264132614.79999971</v>
      </c>
      <c r="AJ54" s="13">
        <v>251981204.93000031</v>
      </c>
      <c r="AK54" s="13">
        <v>238832595.01999998</v>
      </c>
      <c r="AL54" s="13">
        <v>224637588.01000023</v>
      </c>
      <c r="AM54" s="13">
        <v>209344906.67000008</v>
      </c>
    </row>
    <row r="55" spans="1:39" s="12" customFormat="1" ht="15" customHeight="1" x14ac:dyDescent="0.15">
      <c r="A55" s="64" t="s">
        <v>30</v>
      </c>
      <c r="B55" s="64"/>
      <c r="C55" s="64"/>
      <c r="D55" s="6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</row>
    <row r="56" spans="1:39" s="34" customFormat="1" ht="47.25" customHeight="1" x14ac:dyDescent="0.15">
      <c r="A56" s="58" t="s">
        <v>97</v>
      </c>
      <c r="B56" s="206" t="s">
        <v>170</v>
      </c>
      <c r="C56" s="206"/>
      <c r="D56" s="206"/>
      <c r="E56" s="35">
        <v>4.5799759107615794E-2</v>
      </c>
      <c r="F56" s="35">
        <v>5.2125741040342101E-2</v>
      </c>
      <c r="G56" s="35">
        <v>6.7872500486618831E-2</v>
      </c>
      <c r="H56" s="35">
        <v>7.5503461475709813E-2</v>
      </c>
      <c r="I56" s="35">
        <v>7.3018170448500008E-2</v>
      </c>
      <c r="J56" s="35">
        <v>7.322585104245731E-2</v>
      </c>
      <c r="K56" s="35">
        <v>6.8724279867647828E-2</v>
      </c>
      <c r="L56" s="35">
        <v>6.0388333360632256E-2</v>
      </c>
      <c r="M56" s="35">
        <v>6.4588396447296109E-2</v>
      </c>
      <c r="N56" s="35">
        <v>5.3706002999907861E-2</v>
      </c>
      <c r="O56" s="35">
        <v>5.3043596042149213E-2</v>
      </c>
      <c r="P56" s="35">
        <v>4.2858987206976E-2</v>
      </c>
      <c r="Q56" s="35">
        <v>3.3003845601915674E-2</v>
      </c>
      <c r="R56" s="35">
        <v>1.797270302983767E-2</v>
      </c>
      <c r="S56" s="35">
        <v>1.6915124690327993E-2</v>
      </c>
      <c r="T56" s="35">
        <v>2.3905567831874929E-2</v>
      </c>
      <c r="U56" s="35">
        <v>1.470178116746039E-2</v>
      </c>
      <c r="V56" s="35">
        <v>6.2535412869779896E-3</v>
      </c>
      <c r="W56" s="35">
        <v>5.9206909789256655E-3</v>
      </c>
      <c r="X56" s="35">
        <v>5.5984878983036824E-3</v>
      </c>
      <c r="Y56" s="35">
        <v>5.2907278179480368E-3</v>
      </c>
      <c r="Z56" s="35">
        <v>4.9890071026057418E-3</v>
      </c>
      <c r="AA56" s="35">
        <v>4.7009636327301806E-3</v>
      </c>
      <c r="AB56" s="35">
        <v>4.4225083081840359E-3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</row>
    <row r="57" spans="1:39" s="20" customFormat="1" ht="39.75" customHeight="1" x14ac:dyDescent="0.15">
      <c r="A57" s="59" t="s">
        <v>98</v>
      </c>
      <c r="B57" s="207" t="s">
        <v>147</v>
      </c>
      <c r="C57" s="208"/>
      <c r="D57" s="209"/>
      <c r="E57" s="15">
        <v>0.11582276035886273</v>
      </c>
      <c r="F57" s="15">
        <v>9.3562199468649257E-2</v>
      </c>
      <c r="G57" s="15">
        <v>9.959788337854035E-2</v>
      </c>
      <c r="H57" s="15">
        <v>0.10219620664314029</v>
      </c>
      <c r="I57" s="15">
        <v>0.11178091050443245</v>
      </c>
      <c r="J57" s="15">
        <v>0.12063728923353902</v>
      </c>
      <c r="K57" s="15">
        <v>0.12841753780427714</v>
      </c>
      <c r="L57" s="15">
        <v>0.13571702015220477</v>
      </c>
      <c r="M57" s="15">
        <v>0.14183952340995637</v>
      </c>
      <c r="N57" s="15">
        <v>0.14700280881731892</v>
      </c>
      <c r="O57" s="15">
        <v>0.15121812951098981</v>
      </c>
      <c r="P57" s="15">
        <v>0.15451209689236492</v>
      </c>
      <c r="Q57" s="15">
        <v>0.15647700418824992</v>
      </c>
      <c r="R57" s="15">
        <v>0.15733501471573183</v>
      </c>
      <c r="S57" s="15">
        <v>0.15668224336224718</v>
      </c>
      <c r="T57" s="15">
        <v>0.1547887321688291</v>
      </c>
      <c r="U57" s="15">
        <v>0.15125588792114983</v>
      </c>
      <c r="V57" s="15">
        <v>0.14633963455174273</v>
      </c>
      <c r="W57" s="15">
        <v>0.13996970810411657</v>
      </c>
      <c r="X57" s="15">
        <v>0.13369826566227638</v>
      </c>
      <c r="Y57" s="15">
        <v>0.12720684740647162</v>
      </c>
      <c r="Z57" s="15">
        <v>0.1208118884149945</v>
      </c>
      <c r="AA57" s="15">
        <v>0.11418909821579286</v>
      </c>
      <c r="AB57" s="15">
        <v>0.1076530643258508</v>
      </c>
      <c r="AC57" s="15">
        <v>0.10294225565652056</v>
      </c>
      <c r="AD57" s="15">
        <v>9.8176590306175149E-2</v>
      </c>
      <c r="AE57" s="15">
        <v>9.3355703412360783E-2</v>
      </c>
      <c r="AF57" s="15">
        <v>8.8479222954868764E-2</v>
      </c>
      <c r="AG57" s="15">
        <v>8.3546769740574567E-2</v>
      </c>
      <c r="AH57" s="15">
        <v>7.8557957338012019E-2</v>
      </c>
      <c r="AI57" s="15">
        <v>7.3512392014825595E-2</v>
      </c>
      <c r="AJ57" s="15">
        <v>6.8409672723021175E-2</v>
      </c>
      <c r="AK57" s="15">
        <v>6.3249391061150906E-2</v>
      </c>
      <c r="AL57" s="15">
        <v>5.8031131201515852E-2</v>
      </c>
      <c r="AM57" s="15">
        <v>5.2754469908586413E-2</v>
      </c>
    </row>
    <row r="58" spans="1:39" s="34" customFormat="1" ht="57.75" customHeight="1" x14ac:dyDescent="0.15">
      <c r="A58" s="58" t="s">
        <v>99</v>
      </c>
      <c r="B58" s="206" t="s">
        <v>171</v>
      </c>
      <c r="C58" s="206"/>
      <c r="D58" s="206"/>
      <c r="E58" s="35">
        <v>0.23751428571428571</v>
      </c>
      <c r="F58" s="35">
        <v>0.22217142857142855</v>
      </c>
      <c r="G58" s="35">
        <v>0.14515714285714285</v>
      </c>
      <c r="H58" s="35">
        <v>0.13089999999999999</v>
      </c>
      <c r="I58" s="36">
        <v>0.11895714285714286</v>
      </c>
      <c r="J58" s="36">
        <v>0.1065142857142857</v>
      </c>
      <c r="K58" s="36">
        <v>0.10321428571428572</v>
      </c>
      <c r="L58" s="36">
        <v>0.11028571428571429</v>
      </c>
      <c r="M58" s="36">
        <v>0.11312857142857144</v>
      </c>
      <c r="N58" s="36">
        <v>0.12001428571428571</v>
      </c>
      <c r="O58" s="36">
        <v>0.12678571428571431</v>
      </c>
      <c r="P58" s="36">
        <v>0.13378571428571429</v>
      </c>
      <c r="Q58" s="36">
        <v>0.13988571428571428</v>
      </c>
      <c r="R58" s="36">
        <v>0.14501428571428573</v>
      </c>
      <c r="S58" s="36">
        <v>0.14914285714285716</v>
      </c>
      <c r="T58" s="36">
        <v>0.15214285714285714</v>
      </c>
      <c r="U58" s="36">
        <v>0.154</v>
      </c>
      <c r="V58" s="36">
        <v>0.15461428571428573</v>
      </c>
      <c r="W58" s="36">
        <v>0.15391428571428573</v>
      </c>
      <c r="X58" s="36">
        <v>0.15184285714285714</v>
      </c>
      <c r="Y58" s="36">
        <v>0.14858571428571429</v>
      </c>
      <c r="Z58" s="36">
        <v>0.14428571428571429</v>
      </c>
      <c r="AA58" s="36">
        <v>0.13915714285714287</v>
      </c>
      <c r="AB58" s="36">
        <v>0.13335714285714287</v>
      </c>
      <c r="AC58" s="36">
        <v>0.12712857142857142</v>
      </c>
      <c r="AD58" s="36">
        <v>0.12092857142857143</v>
      </c>
      <c r="AE58" s="36">
        <v>0.11495714285714285</v>
      </c>
      <c r="AF58" s="36">
        <v>0.10919999999999999</v>
      </c>
      <c r="AG58" s="36">
        <v>0.10367142857142857</v>
      </c>
      <c r="AH58" s="36">
        <v>9.8342857142857149E-2</v>
      </c>
      <c r="AI58" s="36">
        <v>9.3257142857142858E-2</v>
      </c>
      <c r="AJ58" s="36">
        <v>8.8371428571428573E-2</v>
      </c>
      <c r="AK58" s="36">
        <v>8.3442857142857152E-2</v>
      </c>
      <c r="AL58" s="36">
        <v>7.8442857142857148E-2</v>
      </c>
      <c r="AM58" s="36">
        <v>7.338571428571429E-2</v>
      </c>
    </row>
    <row r="59" spans="1:39" s="2" customFormat="1" ht="69" customHeight="1" x14ac:dyDescent="0.15">
      <c r="A59" s="59" t="s">
        <v>100</v>
      </c>
      <c r="B59" s="60"/>
      <c r="C59" s="189" t="s">
        <v>148</v>
      </c>
      <c r="D59" s="190"/>
      <c r="E59" s="15">
        <v>0.24341428571428567</v>
      </c>
      <c r="F59" s="15">
        <v>0.22807142857142854</v>
      </c>
      <c r="G59" s="15">
        <v>0.15455714285714287</v>
      </c>
      <c r="H59" s="15">
        <v>0.14030000000000001</v>
      </c>
      <c r="I59" s="15">
        <v>0.12835714285714286</v>
      </c>
      <c r="J59" s="15">
        <v>0.11591428571428572</v>
      </c>
      <c r="K59" s="15">
        <v>0.11261428571428571</v>
      </c>
      <c r="L59" s="15">
        <v>0.11028571428571429</v>
      </c>
      <c r="M59" s="15">
        <v>0.11312857142857144</v>
      </c>
      <c r="N59" s="15">
        <v>0.12001428571428571</v>
      </c>
      <c r="O59" s="15">
        <v>0.12678571428571431</v>
      </c>
      <c r="P59" s="15">
        <v>0.13378571428571429</v>
      </c>
      <c r="Q59" s="15">
        <v>0.13988571428571428</v>
      </c>
      <c r="R59" s="15">
        <v>0.14501428571428573</v>
      </c>
      <c r="S59" s="15">
        <v>0.14914285714285716</v>
      </c>
      <c r="T59" s="15">
        <v>0.15214285714285714</v>
      </c>
      <c r="U59" s="15">
        <v>0.154</v>
      </c>
      <c r="V59" s="15">
        <v>0.15461428571428573</v>
      </c>
      <c r="W59" s="15">
        <v>0.15391428571428573</v>
      </c>
      <c r="X59" s="15">
        <v>0.15184285714285714</v>
      </c>
      <c r="Y59" s="15">
        <v>0.14858571428571429</v>
      </c>
      <c r="Z59" s="15">
        <v>0.14428571428571429</v>
      </c>
      <c r="AA59" s="15">
        <v>0.13915714285714287</v>
      </c>
      <c r="AB59" s="15">
        <v>0.13335714285714287</v>
      </c>
      <c r="AC59" s="15">
        <v>0.12712857142857142</v>
      </c>
      <c r="AD59" s="15">
        <v>0.12092857142857143</v>
      </c>
      <c r="AE59" s="15">
        <v>0.11495714285714285</v>
      </c>
      <c r="AF59" s="15">
        <v>0.10919999999999999</v>
      </c>
      <c r="AG59" s="15">
        <v>0.10367142857142857</v>
      </c>
      <c r="AH59" s="15">
        <v>9.8342857142857149E-2</v>
      </c>
      <c r="AI59" s="15">
        <v>9.3257142857142858E-2</v>
      </c>
      <c r="AJ59" s="15">
        <v>8.8371428571428573E-2</v>
      </c>
      <c r="AK59" s="15">
        <v>8.3442857142857152E-2</v>
      </c>
      <c r="AL59" s="15">
        <v>7.8442857142857148E-2</v>
      </c>
      <c r="AM59" s="15">
        <v>7.338571428571429E-2</v>
      </c>
    </row>
    <row r="60" spans="1:39" s="34" customFormat="1" ht="61.5" customHeight="1" x14ac:dyDescent="0.15">
      <c r="A60" s="58" t="s">
        <v>101</v>
      </c>
      <c r="B60" s="210" t="s">
        <v>172</v>
      </c>
      <c r="C60" s="211"/>
      <c r="D60" s="212"/>
      <c r="E60" s="37" t="s">
        <v>214</v>
      </c>
      <c r="F60" s="37" t="s">
        <v>214</v>
      </c>
      <c r="G60" s="37" t="s">
        <v>214</v>
      </c>
      <c r="H60" s="37" t="s">
        <v>214</v>
      </c>
      <c r="I60" s="37" t="s">
        <v>214</v>
      </c>
      <c r="J60" s="37" t="s">
        <v>214</v>
      </c>
      <c r="K60" s="37" t="s">
        <v>214</v>
      </c>
      <c r="L60" s="37" t="s">
        <v>214</v>
      </c>
      <c r="M60" s="37" t="s">
        <v>214</v>
      </c>
      <c r="N60" s="37" t="s">
        <v>214</v>
      </c>
      <c r="O60" s="37" t="s">
        <v>214</v>
      </c>
      <c r="P60" s="37" t="s">
        <v>214</v>
      </c>
      <c r="Q60" s="37" t="s">
        <v>214</v>
      </c>
      <c r="R60" s="37" t="s">
        <v>214</v>
      </c>
      <c r="S60" s="37" t="s">
        <v>214</v>
      </c>
      <c r="T60" s="37" t="s">
        <v>214</v>
      </c>
      <c r="U60" s="37" t="s">
        <v>214</v>
      </c>
      <c r="V60" s="37" t="s">
        <v>214</v>
      </c>
      <c r="W60" s="37" t="s">
        <v>214</v>
      </c>
      <c r="X60" s="37" t="s">
        <v>214</v>
      </c>
      <c r="Y60" s="37" t="s">
        <v>214</v>
      </c>
      <c r="Z60" s="37" t="s">
        <v>214</v>
      </c>
      <c r="AA60" s="37" t="s">
        <v>214</v>
      </c>
      <c r="AB60" s="37" t="s">
        <v>214</v>
      </c>
      <c r="AC60" s="37" t="s">
        <v>214</v>
      </c>
      <c r="AD60" s="37" t="s">
        <v>214</v>
      </c>
      <c r="AE60" s="37" t="s">
        <v>214</v>
      </c>
      <c r="AF60" s="37" t="s">
        <v>214</v>
      </c>
      <c r="AG60" s="37" t="s">
        <v>214</v>
      </c>
      <c r="AH60" s="37" t="s">
        <v>214</v>
      </c>
      <c r="AI60" s="37" t="s">
        <v>214</v>
      </c>
      <c r="AJ60" s="37" t="s">
        <v>214</v>
      </c>
      <c r="AK60" s="37" t="s">
        <v>214</v>
      </c>
      <c r="AL60" s="37" t="s">
        <v>214</v>
      </c>
      <c r="AM60" s="37" t="s">
        <v>214</v>
      </c>
    </row>
    <row r="61" spans="1:39" s="2" customFormat="1" ht="64.5" customHeight="1" x14ac:dyDescent="0.15">
      <c r="A61" s="59" t="s">
        <v>102</v>
      </c>
      <c r="B61" s="60"/>
      <c r="C61" s="189" t="s">
        <v>149</v>
      </c>
      <c r="D61" s="190"/>
      <c r="E61" s="21" t="s">
        <v>214</v>
      </c>
      <c r="F61" s="21" t="s">
        <v>214</v>
      </c>
      <c r="G61" s="21" t="s">
        <v>214</v>
      </c>
      <c r="H61" s="21" t="s">
        <v>214</v>
      </c>
      <c r="I61" s="21" t="s">
        <v>214</v>
      </c>
      <c r="J61" s="21" t="s">
        <v>214</v>
      </c>
      <c r="K61" s="21" t="s">
        <v>214</v>
      </c>
      <c r="L61" s="21" t="s">
        <v>214</v>
      </c>
      <c r="M61" s="21" t="s">
        <v>214</v>
      </c>
      <c r="N61" s="21" t="s">
        <v>214</v>
      </c>
      <c r="O61" s="21" t="s">
        <v>214</v>
      </c>
      <c r="P61" s="21" t="s">
        <v>214</v>
      </c>
      <c r="Q61" s="21" t="s">
        <v>214</v>
      </c>
      <c r="R61" s="21" t="s">
        <v>214</v>
      </c>
      <c r="S61" s="21" t="s">
        <v>214</v>
      </c>
      <c r="T61" s="21" t="s">
        <v>214</v>
      </c>
      <c r="U61" s="21" t="s">
        <v>214</v>
      </c>
      <c r="V61" s="21" t="s">
        <v>214</v>
      </c>
      <c r="W61" s="21" t="s">
        <v>214</v>
      </c>
      <c r="X61" s="21" t="s">
        <v>214</v>
      </c>
      <c r="Y61" s="21" t="s">
        <v>214</v>
      </c>
      <c r="Z61" s="21" t="s">
        <v>214</v>
      </c>
      <c r="AA61" s="21" t="s">
        <v>214</v>
      </c>
      <c r="AB61" s="21" t="s">
        <v>214</v>
      </c>
      <c r="AC61" s="21" t="s">
        <v>214</v>
      </c>
      <c r="AD61" s="21" t="s">
        <v>214</v>
      </c>
      <c r="AE61" s="21" t="s">
        <v>214</v>
      </c>
      <c r="AF61" s="21" t="s">
        <v>214</v>
      </c>
      <c r="AG61" s="21" t="s">
        <v>214</v>
      </c>
      <c r="AH61" s="21" t="s">
        <v>214</v>
      </c>
      <c r="AI61" s="21" t="s">
        <v>214</v>
      </c>
      <c r="AJ61" s="21" t="s">
        <v>214</v>
      </c>
      <c r="AK61" s="21" t="s">
        <v>214</v>
      </c>
      <c r="AL61" s="21" t="s">
        <v>214</v>
      </c>
      <c r="AM61" s="21" t="s">
        <v>214</v>
      </c>
    </row>
    <row r="62" spans="1:39" s="12" customFormat="1" ht="26.25" customHeight="1" x14ac:dyDescent="0.15">
      <c r="A62" s="202" t="s">
        <v>51</v>
      </c>
      <c r="B62" s="203"/>
      <c r="C62" s="203"/>
      <c r="D62" s="204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</row>
    <row r="63" spans="1:39" s="2" customFormat="1" ht="27" customHeight="1" x14ac:dyDescent="0.15">
      <c r="A63" s="59" t="s">
        <v>103</v>
      </c>
      <c r="B63" s="205" t="s">
        <v>43</v>
      </c>
      <c r="C63" s="205"/>
      <c r="D63" s="205"/>
      <c r="E63" s="14">
        <v>6241316.0700000003</v>
      </c>
      <c r="F63" s="14">
        <v>8255666.5199999996</v>
      </c>
      <c r="G63" s="14">
        <v>2654531.89</v>
      </c>
      <c r="H63" s="14">
        <v>762309.01</v>
      </c>
      <c r="I63" s="13">
        <v>396812</v>
      </c>
      <c r="J63" s="13">
        <v>115563.8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</row>
    <row r="64" spans="1:39" s="2" customFormat="1" ht="32.25" customHeight="1" x14ac:dyDescent="0.15">
      <c r="A64" s="59" t="s">
        <v>104</v>
      </c>
      <c r="B64" s="184"/>
      <c r="C64" s="189" t="s">
        <v>150</v>
      </c>
      <c r="D64" s="190"/>
      <c r="E64" s="14">
        <v>6241316.0700000003</v>
      </c>
      <c r="F64" s="14">
        <v>8255666.5199999996</v>
      </c>
      <c r="G64" s="14">
        <v>2654531.89</v>
      </c>
      <c r="H64" s="14">
        <v>762309.01</v>
      </c>
      <c r="I64" s="13">
        <v>396812</v>
      </c>
      <c r="J64" s="13">
        <v>115563.8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</row>
    <row r="65" spans="1:39" s="2" customFormat="1" ht="15" customHeight="1" x14ac:dyDescent="0.15">
      <c r="A65" s="59" t="s">
        <v>47</v>
      </c>
      <c r="B65" s="184"/>
      <c r="C65" s="183"/>
      <c r="D65" s="72" t="s">
        <v>31</v>
      </c>
      <c r="E65" s="14">
        <v>5880785.8099999996</v>
      </c>
      <c r="F65" s="14">
        <v>7445226.5899999999</v>
      </c>
      <c r="G65" s="14">
        <v>2377540.5699999998</v>
      </c>
      <c r="H65" s="14">
        <v>686109.02</v>
      </c>
      <c r="I65" s="13">
        <v>351766.12</v>
      </c>
      <c r="J65" s="13">
        <v>101750.22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</row>
    <row r="66" spans="1:39" s="2" customFormat="1" ht="24.75" customHeight="1" x14ac:dyDescent="0.15">
      <c r="A66" s="59" t="s">
        <v>105</v>
      </c>
      <c r="B66" s="194" t="s">
        <v>44</v>
      </c>
      <c r="C66" s="189"/>
      <c r="D66" s="190"/>
      <c r="E66" s="14">
        <v>21612227.379999999</v>
      </c>
      <c r="F66" s="14">
        <v>46059869.390000001</v>
      </c>
      <c r="G66" s="14">
        <v>34654710.880000003</v>
      </c>
      <c r="H66" s="14">
        <v>28558183.57</v>
      </c>
      <c r="I66" s="13">
        <v>5130487.41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</row>
    <row r="67" spans="1:39" s="2" customFormat="1" ht="33" customHeight="1" x14ac:dyDescent="0.15">
      <c r="A67" s="59" t="s">
        <v>106</v>
      </c>
      <c r="B67" s="184"/>
      <c r="C67" s="189" t="s">
        <v>42</v>
      </c>
      <c r="D67" s="190"/>
      <c r="E67" s="14">
        <v>21612227.379999999</v>
      </c>
      <c r="F67" s="14">
        <v>46059869.390000001</v>
      </c>
      <c r="G67" s="14">
        <v>34654710.880000003</v>
      </c>
      <c r="H67" s="14">
        <v>28558183.57</v>
      </c>
      <c r="I67" s="13">
        <v>5130487.41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</row>
    <row r="68" spans="1:39" s="2" customFormat="1" ht="15" customHeight="1" x14ac:dyDescent="0.15">
      <c r="A68" s="59" t="s">
        <v>48</v>
      </c>
      <c r="B68" s="184"/>
      <c r="C68" s="183"/>
      <c r="D68" s="72" t="s">
        <v>31</v>
      </c>
      <c r="E68" s="14">
        <v>21432896.809999999</v>
      </c>
      <c r="F68" s="14">
        <v>43034888</v>
      </c>
      <c r="G68" s="14">
        <v>34417274.289999999</v>
      </c>
      <c r="H68" s="14">
        <v>28558183.57</v>
      </c>
      <c r="I68" s="13">
        <v>5130487.41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</row>
    <row r="69" spans="1:39" s="2" customFormat="1" ht="24" customHeight="1" x14ac:dyDescent="0.15">
      <c r="A69" s="59" t="s">
        <v>107</v>
      </c>
      <c r="B69" s="194" t="s">
        <v>45</v>
      </c>
      <c r="C69" s="189"/>
      <c r="D69" s="190"/>
      <c r="E69" s="14">
        <v>5777885.0700000003</v>
      </c>
      <c r="F69" s="14">
        <v>9670103.7100000009</v>
      </c>
      <c r="G69" s="14">
        <v>3666517.7</v>
      </c>
      <c r="H69" s="14">
        <v>1397079.38</v>
      </c>
      <c r="I69" s="13">
        <v>557137.19999999995</v>
      </c>
      <c r="J69" s="13">
        <v>270181.88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</row>
    <row r="70" spans="1:39" s="2" customFormat="1" ht="36" customHeight="1" x14ac:dyDescent="0.15">
      <c r="A70" s="59" t="s">
        <v>108</v>
      </c>
      <c r="B70" s="184"/>
      <c r="C70" s="189" t="s">
        <v>32</v>
      </c>
      <c r="D70" s="190"/>
      <c r="E70" s="14">
        <v>5777885.0700000003</v>
      </c>
      <c r="F70" s="14">
        <v>9670103.7100000009</v>
      </c>
      <c r="G70" s="14">
        <v>3666517.7</v>
      </c>
      <c r="H70" s="14">
        <v>1397079.28</v>
      </c>
      <c r="I70" s="13">
        <v>557137.19999999995</v>
      </c>
      <c r="J70" s="13">
        <v>270181.88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</row>
    <row r="71" spans="1:39" s="2" customFormat="1" ht="23.25" customHeight="1" x14ac:dyDescent="0.15">
      <c r="A71" s="59" t="s">
        <v>49</v>
      </c>
      <c r="B71" s="184"/>
      <c r="C71" s="183"/>
      <c r="D71" s="182" t="s">
        <v>33</v>
      </c>
      <c r="E71" s="14">
        <v>5393385.4299999997</v>
      </c>
      <c r="F71" s="14">
        <v>8407335.0099999998</v>
      </c>
      <c r="G71" s="14">
        <v>3108064.12</v>
      </c>
      <c r="H71" s="14">
        <v>1150348.1200000001</v>
      </c>
      <c r="I71" s="13">
        <v>438975.4</v>
      </c>
      <c r="J71" s="13">
        <v>211967.55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</row>
    <row r="72" spans="1:39" s="2" customFormat="1" ht="24.75" customHeight="1" x14ac:dyDescent="0.15">
      <c r="A72" s="59" t="s">
        <v>109</v>
      </c>
      <c r="B72" s="194" t="s">
        <v>46</v>
      </c>
      <c r="C72" s="189"/>
      <c r="D72" s="190"/>
      <c r="E72" s="14">
        <v>5056727.46</v>
      </c>
      <c r="F72" s="14">
        <v>77944554.189999998</v>
      </c>
      <c r="G72" s="14">
        <v>75199123.180000007</v>
      </c>
      <c r="H72" s="14">
        <v>36855197.280000001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</row>
    <row r="73" spans="1:39" s="2" customFormat="1" ht="33.75" customHeight="1" x14ac:dyDescent="0.15">
      <c r="A73" s="59" t="s">
        <v>110</v>
      </c>
      <c r="B73" s="184"/>
      <c r="C73" s="189" t="s">
        <v>34</v>
      </c>
      <c r="D73" s="190"/>
      <c r="E73" s="14">
        <v>5056727.46</v>
      </c>
      <c r="F73" s="14">
        <v>77944554.189999998</v>
      </c>
      <c r="G73" s="14">
        <v>75199123.180000007</v>
      </c>
      <c r="H73" s="14">
        <v>36855197.280000001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</row>
    <row r="74" spans="1:39" s="2" customFormat="1" ht="25.5" customHeight="1" x14ac:dyDescent="0.15">
      <c r="A74" s="73" t="s">
        <v>50</v>
      </c>
      <c r="B74" s="184"/>
      <c r="C74" s="183"/>
      <c r="D74" s="182" t="s">
        <v>33</v>
      </c>
      <c r="E74" s="14">
        <v>3324484.48</v>
      </c>
      <c r="F74" s="14">
        <v>50342698.57</v>
      </c>
      <c r="G74" s="14">
        <v>41907343.340000004</v>
      </c>
      <c r="H74" s="14">
        <v>23074157.890000001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</row>
    <row r="75" spans="1:39" s="12" customFormat="1" ht="15" customHeight="1" x14ac:dyDescent="0.15">
      <c r="A75" s="64" t="s">
        <v>52</v>
      </c>
      <c r="B75" s="64"/>
      <c r="C75" s="64"/>
      <c r="D75" s="64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</row>
    <row r="76" spans="1:39" s="2" customFormat="1" ht="28.5" customHeight="1" x14ac:dyDescent="0.2">
      <c r="A76" s="59" t="s">
        <v>111</v>
      </c>
      <c r="B76" s="194" t="s">
        <v>53</v>
      </c>
      <c r="C76" s="195"/>
      <c r="D76" s="196"/>
      <c r="E76" s="14">
        <v>307974964.00999999</v>
      </c>
      <c r="F76" s="14">
        <v>645899774.05999994</v>
      </c>
      <c r="G76" s="14">
        <v>403392501.67000002</v>
      </c>
      <c r="H76" s="14">
        <v>200847315.45999998</v>
      </c>
      <c r="I76" s="14">
        <v>140822648.19999999</v>
      </c>
      <c r="J76" s="14">
        <v>20902575.879999999</v>
      </c>
      <c r="K76" s="14">
        <v>205921</v>
      </c>
      <c r="L76" s="14">
        <v>214049</v>
      </c>
      <c r="M76" s="14">
        <v>68657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</row>
    <row r="77" spans="1:39" s="2" customFormat="1" ht="15" customHeight="1" x14ac:dyDescent="0.15">
      <c r="A77" s="59" t="s">
        <v>112</v>
      </c>
      <c r="B77" s="60"/>
      <c r="C77" s="197" t="s">
        <v>7</v>
      </c>
      <c r="D77" s="198"/>
      <c r="E77" s="14">
        <v>32187474.149999999</v>
      </c>
      <c r="F77" s="14">
        <v>29849794.300000001</v>
      </c>
      <c r="G77" s="14">
        <v>22921098.170000002</v>
      </c>
      <c r="H77" s="14">
        <v>4545456.38</v>
      </c>
      <c r="I77" s="14">
        <v>822648.2</v>
      </c>
      <c r="J77" s="14">
        <v>502575.88</v>
      </c>
      <c r="K77" s="14">
        <v>205921</v>
      </c>
      <c r="L77" s="14">
        <v>214049</v>
      </c>
      <c r="M77" s="14">
        <v>68657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</row>
    <row r="78" spans="1:39" s="2" customFormat="1" ht="15" customHeight="1" x14ac:dyDescent="0.15">
      <c r="A78" s="59" t="s">
        <v>113</v>
      </c>
      <c r="B78" s="60"/>
      <c r="C78" s="62" t="s">
        <v>8</v>
      </c>
      <c r="D78" s="61"/>
      <c r="E78" s="14">
        <v>275787489.86000001</v>
      </c>
      <c r="F78" s="14">
        <v>616049979.75999999</v>
      </c>
      <c r="G78" s="14">
        <v>380471403.5</v>
      </c>
      <c r="H78" s="14">
        <v>196301859.07999998</v>
      </c>
      <c r="I78" s="14">
        <v>140000000</v>
      </c>
      <c r="J78" s="14">
        <v>20400000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</row>
    <row r="79" spans="1:39" s="2" customFormat="1" ht="24.75" customHeight="1" x14ac:dyDescent="0.15">
      <c r="A79" s="59" t="s">
        <v>114</v>
      </c>
      <c r="B79" s="194" t="s">
        <v>12</v>
      </c>
      <c r="C79" s="189"/>
      <c r="D79" s="190"/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</row>
    <row r="80" spans="1:39" s="2" customFormat="1" ht="24.75" customHeight="1" x14ac:dyDescent="0.15">
      <c r="A80" s="59" t="s">
        <v>115</v>
      </c>
      <c r="B80" s="191" t="s">
        <v>35</v>
      </c>
      <c r="C80" s="192"/>
      <c r="D80" s="193"/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</row>
    <row r="81" spans="1:39" s="2" customFormat="1" ht="37.5" customHeight="1" x14ac:dyDescent="0.15">
      <c r="A81" s="59" t="s">
        <v>116</v>
      </c>
      <c r="B81" s="191" t="s">
        <v>151</v>
      </c>
      <c r="C81" s="192"/>
      <c r="D81" s="193"/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</row>
    <row r="82" spans="1:39" s="2" customFormat="1" ht="35.25" customHeight="1" x14ac:dyDescent="0.15">
      <c r="A82" s="59" t="s">
        <v>117</v>
      </c>
      <c r="B82" s="194" t="s">
        <v>36</v>
      </c>
      <c r="C82" s="189"/>
      <c r="D82" s="190"/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</row>
    <row r="83" spans="1:39" s="2" customFormat="1" ht="24.75" customHeight="1" x14ac:dyDescent="0.15">
      <c r="A83" s="59" t="s">
        <v>118</v>
      </c>
      <c r="B83" s="194" t="s">
        <v>152</v>
      </c>
      <c r="C83" s="189"/>
      <c r="D83" s="190"/>
      <c r="E83" s="14">
        <v>48125667.200000003</v>
      </c>
      <c r="F83" s="14">
        <v>48125667.200000003</v>
      </c>
      <c r="G83" s="14">
        <v>48125667.200000003</v>
      </c>
      <c r="H83" s="14">
        <v>48125667.200000003</v>
      </c>
      <c r="I83" s="14">
        <v>48125667.089999996</v>
      </c>
      <c r="J83" s="14">
        <v>46809340.640000001</v>
      </c>
      <c r="K83" s="14">
        <v>46809340.640000001</v>
      </c>
      <c r="L83" s="14">
        <v>39709340.640000001</v>
      </c>
      <c r="M83" s="14">
        <v>36109340.640000001</v>
      </c>
      <c r="N83" s="14">
        <v>22118269.380000003</v>
      </c>
      <c r="O83" s="14">
        <v>18949450.620000001</v>
      </c>
      <c r="P83" s="14">
        <v>10000000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</row>
    <row r="84" spans="1:39" s="2" customFormat="1" ht="15" customHeight="1" x14ac:dyDescent="0.15">
      <c r="A84" s="59" t="s">
        <v>119</v>
      </c>
      <c r="B84" s="60" t="s">
        <v>153</v>
      </c>
      <c r="C84" s="62"/>
      <c r="D84" s="61"/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</row>
    <row r="85" spans="1:39" s="2" customFormat="1" ht="24" customHeight="1" x14ac:dyDescent="0.15">
      <c r="A85" s="59" t="s">
        <v>120</v>
      </c>
      <c r="B85" s="60"/>
      <c r="C85" s="189" t="s">
        <v>154</v>
      </c>
      <c r="D85" s="190"/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</row>
    <row r="86" spans="1:39" s="2" customFormat="1" ht="27" customHeight="1" x14ac:dyDescent="0.15">
      <c r="A86" s="59" t="s">
        <v>121</v>
      </c>
      <c r="B86" s="60"/>
      <c r="C86" s="189" t="s">
        <v>155</v>
      </c>
      <c r="D86" s="190"/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</row>
    <row r="87" spans="1:39" s="2" customFormat="1" ht="26.25" customHeight="1" x14ac:dyDescent="0.15">
      <c r="A87" s="59" t="s">
        <v>122</v>
      </c>
      <c r="B87" s="60"/>
      <c r="C87" s="104"/>
      <c r="D87" s="105" t="s">
        <v>156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</row>
    <row r="88" spans="1:39" s="2" customFormat="1" ht="15" customHeight="1" x14ac:dyDescent="0.15">
      <c r="A88" s="59" t="s">
        <v>123</v>
      </c>
      <c r="B88" s="60"/>
      <c r="C88" s="104"/>
      <c r="D88" s="105" t="s">
        <v>157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</row>
    <row r="89" spans="1:39" s="2" customFormat="1" ht="15" customHeight="1" x14ac:dyDescent="0.15">
      <c r="A89" s="75" t="s">
        <v>124</v>
      </c>
      <c r="B89" s="76"/>
      <c r="C89" s="77" t="s">
        <v>158</v>
      </c>
      <c r="D89" s="78"/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48">
        <v>0</v>
      </c>
      <c r="AI89" s="48">
        <v>0</v>
      </c>
      <c r="AJ89" s="48">
        <v>0</v>
      </c>
      <c r="AK89" s="48">
        <v>0</v>
      </c>
      <c r="AL89" s="48">
        <v>0</v>
      </c>
      <c r="AM89" s="48">
        <v>0</v>
      </c>
    </row>
    <row r="90" spans="1:39" s="2" customFormat="1" ht="26.25" customHeight="1" x14ac:dyDescent="0.15">
      <c r="A90" s="59" t="s">
        <v>125</v>
      </c>
      <c r="B90" s="191" t="s">
        <v>37</v>
      </c>
      <c r="C90" s="192"/>
      <c r="D90" s="193"/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</row>
    <row r="91" spans="1:39" s="2" customFormat="1" ht="26.25" customHeight="1" x14ac:dyDescent="0.15">
      <c r="A91" s="59" t="s">
        <v>126</v>
      </c>
      <c r="B91" s="191" t="s">
        <v>38</v>
      </c>
      <c r="C91" s="192"/>
      <c r="D91" s="193"/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</row>
    <row r="92" spans="1:39" s="2" customFormat="1" ht="57.75" customHeight="1" x14ac:dyDescent="0.15">
      <c r="A92" s="79" t="s">
        <v>177</v>
      </c>
      <c r="B92" s="191" t="s">
        <v>179</v>
      </c>
      <c r="C92" s="192"/>
      <c r="D92" s="193"/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</row>
    <row r="93" spans="1:39" s="2" customFormat="1" ht="26.25" customHeight="1" x14ac:dyDescent="0.15">
      <c r="A93" s="79" t="s">
        <v>178</v>
      </c>
      <c r="B93" s="191" t="s">
        <v>180</v>
      </c>
      <c r="C93" s="192"/>
      <c r="D93" s="193"/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</row>
    <row r="94" spans="1:39" s="53" customFormat="1" ht="11.25" x14ac:dyDescent="0.15"/>
    <row r="95" spans="1:39" s="53" customFormat="1" ht="11.25" x14ac:dyDescent="0.15"/>
    <row r="96" spans="1:39" s="53" customFormat="1" ht="11.25" x14ac:dyDescent="0.15"/>
    <row r="97" s="53" customFormat="1" ht="11.25" x14ac:dyDescent="0.15"/>
    <row r="98" s="53" customFormat="1" ht="11.25" x14ac:dyDescent="0.15"/>
    <row r="99" s="53" customFormat="1" ht="11.25" x14ac:dyDescent="0.15"/>
    <row r="100" s="53" customFormat="1" ht="11.25" x14ac:dyDescent="0.15"/>
    <row r="101" s="53" customFormat="1" ht="11.25" x14ac:dyDescent="0.15"/>
    <row r="102" s="53" customFormat="1" ht="11.25" x14ac:dyDescent="0.15"/>
    <row r="103" s="53" customFormat="1" ht="11.25" x14ac:dyDescent="0.15"/>
    <row r="104" s="53" customFormat="1" ht="11.25" x14ac:dyDescent="0.15"/>
    <row r="105" s="53" customFormat="1" ht="11.25" x14ac:dyDescent="0.15"/>
    <row r="106" s="53" customFormat="1" ht="11.25" x14ac:dyDescent="0.15"/>
    <row r="107" s="53" customFormat="1" ht="11.25" x14ac:dyDescent="0.15"/>
    <row r="108" s="53" customFormat="1" ht="11.25" x14ac:dyDescent="0.15"/>
    <row r="109" s="53" customFormat="1" ht="11.25" x14ac:dyDescent="0.15"/>
    <row r="110" s="53" customFormat="1" ht="11.25" x14ac:dyDescent="0.15"/>
    <row r="111" s="53" customFormat="1" ht="11.25" x14ac:dyDescent="0.15"/>
    <row r="112" s="53" customFormat="1" ht="11.25" x14ac:dyDescent="0.15"/>
    <row r="113" s="53" customFormat="1" ht="11.25" x14ac:dyDescent="0.15"/>
    <row r="114" s="53" customFormat="1" ht="11.25" x14ac:dyDescent="0.15"/>
    <row r="115" s="53" customFormat="1" ht="11.25" x14ac:dyDescent="0.15"/>
    <row r="116" s="53" customFormat="1" ht="11.25" x14ac:dyDescent="0.15"/>
    <row r="117" s="53" customFormat="1" ht="11.25" x14ac:dyDescent="0.15"/>
    <row r="118" s="53" customFormat="1" ht="11.25" x14ac:dyDescent="0.15"/>
    <row r="119" s="53" customFormat="1" ht="11.25" x14ac:dyDescent="0.15"/>
    <row r="120" s="53" customFormat="1" ht="11.25" x14ac:dyDescent="0.15"/>
    <row r="121" s="53" customFormat="1" ht="11.25" x14ac:dyDescent="0.15"/>
  </sheetData>
  <mergeCells count="58">
    <mergeCell ref="AK1:AM1"/>
    <mergeCell ref="M1:P1"/>
    <mergeCell ref="A1:D1"/>
    <mergeCell ref="B54:D54"/>
    <mergeCell ref="B56:D56"/>
    <mergeCell ref="B58:D58"/>
    <mergeCell ref="C64:D64"/>
    <mergeCell ref="C5:D5"/>
    <mergeCell ref="A26:D26"/>
    <mergeCell ref="A28:D28"/>
    <mergeCell ref="B44:C44"/>
    <mergeCell ref="C7:D7"/>
    <mergeCell ref="B10:C10"/>
    <mergeCell ref="B20:C20"/>
    <mergeCell ref="C6:D6"/>
    <mergeCell ref="B18:C18"/>
    <mergeCell ref="A2:D2"/>
    <mergeCell ref="A3:D3"/>
    <mergeCell ref="B4:D4"/>
    <mergeCell ref="A50:D50"/>
    <mergeCell ref="B21:C21"/>
    <mergeCell ref="B27:D27"/>
    <mergeCell ref="A39:D39"/>
    <mergeCell ref="B22:C22"/>
    <mergeCell ref="B48:C48"/>
    <mergeCell ref="B45:C45"/>
    <mergeCell ref="B43:C43"/>
    <mergeCell ref="C41:D41"/>
    <mergeCell ref="B42:C42"/>
    <mergeCell ref="B40:D40"/>
    <mergeCell ref="C24:D24"/>
    <mergeCell ref="B46:C46"/>
    <mergeCell ref="B47:C47"/>
    <mergeCell ref="C85:D85"/>
    <mergeCell ref="B91:D91"/>
    <mergeCell ref="B90:D90"/>
    <mergeCell ref="C86:D86"/>
    <mergeCell ref="B92:D92"/>
    <mergeCell ref="B93:D93"/>
    <mergeCell ref="C73:D73"/>
    <mergeCell ref="C59:D59"/>
    <mergeCell ref="B60:D60"/>
    <mergeCell ref="B63:D63"/>
    <mergeCell ref="B66:D66"/>
    <mergeCell ref="C67:D67"/>
    <mergeCell ref="B76:D76"/>
    <mergeCell ref="B69:D69"/>
    <mergeCell ref="C70:D70"/>
    <mergeCell ref="C61:D61"/>
    <mergeCell ref="B57:D57"/>
    <mergeCell ref="B72:D72"/>
    <mergeCell ref="C77:D77"/>
    <mergeCell ref="A62:D62"/>
    <mergeCell ref="B83:D83"/>
    <mergeCell ref="B82:D82"/>
    <mergeCell ref="B79:D79"/>
    <mergeCell ref="B80:D80"/>
    <mergeCell ref="B81:D81"/>
  </mergeCells>
  <phoneticPr fontId="1" type="noConversion"/>
  <conditionalFormatting sqref="E60:AM60">
    <cfRule type="expression" dxfId="1" priority="33" stopIfTrue="1">
      <formula>E56&gt;E58</formula>
    </cfRule>
  </conditionalFormatting>
  <conditionalFormatting sqref="E61:AM61">
    <cfRule type="expression" dxfId="0" priority="39" stopIfTrue="1">
      <formula>E56&gt;E59</formula>
    </cfRule>
  </conditionalFormatting>
  <printOptions horizontalCentered="1"/>
  <pageMargins left="0.31496062992125984" right="0.31496062992125984" top="0.74803149606299213" bottom="0.51181102362204722" header="0.27559055118110237" footer="0.31496062992125984"/>
  <pageSetup paperSize="8" scale="62" orientation="landscape" r:id="rId1"/>
  <headerFooter scaleWithDoc="0" alignWithMargins="0">
    <oddHeader>&amp;CWieloletnia prognoza finansowa zgodnie z zarządzeniem PM-1081/2024 z dnia 20 grudnia 2024 r.</oddHeader>
  </headerFooter>
  <rowBreaks count="1" manualBreakCount="1">
    <brk id="54" max="69" man="1"/>
  </rowBreaks>
  <colBreaks count="2" manualBreakCount="2">
    <brk id="17" max="92" man="1"/>
    <brk id="29" max="92" man="1"/>
  </colBreaks>
  <ignoredErrors>
    <ignoredError sqref="A30 A32 A34 A36 A38 A41 A5:A9 A12:A13 A16:A17 A19 A24 A73 A77:A78 A85:A86 A89 A70 A67 A64 A61 A5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EAE9-5A6E-447D-B756-2F2C546ABA45}">
  <dimension ref="A1:BR65"/>
  <sheetViews>
    <sheetView topLeftCell="C1" workbookViewId="0">
      <selection activeCell="D78" sqref="D78"/>
    </sheetView>
  </sheetViews>
  <sheetFormatPr defaultRowHeight="12.75" outlineLevelRow="1" x14ac:dyDescent="0.2"/>
  <cols>
    <col min="1" max="1" width="9.28515625" customWidth="1"/>
    <col min="2" max="3" width="6.5703125" customWidth="1"/>
    <col min="4" max="4" width="25.42578125" customWidth="1"/>
    <col min="5" max="27" width="0" hidden="1" customWidth="1"/>
    <col min="28" max="37" width="18" customWidth="1"/>
    <col min="38" max="39" width="18.5703125" customWidth="1"/>
    <col min="40" max="40" width="9.28515625" customWidth="1"/>
    <col min="41" max="42" width="6.5703125" customWidth="1"/>
    <col min="43" max="43" width="48.28515625" customWidth="1"/>
    <col min="44" max="55" width="18.7109375" customWidth="1"/>
    <col min="56" max="59" width="0" hidden="1" customWidth="1"/>
    <col min="60" max="70" width="18.7109375" customWidth="1"/>
  </cols>
  <sheetData>
    <row r="1" spans="1:70" ht="21" customHeight="1" x14ac:dyDescent="0.2">
      <c r="A1" s="199" t="s">
        <v>0</v>
      </c>
      <c r="B1" s="200"/>
      <c r="C1" s="200"/>
      <c r="D1" s="201"/>
      <c r="E1" s="3">
        <v>2011</v>
      </c>
      <c r="F1" s="3">
        <v>2012</v>
      </c>
      <c r="G1" s="3">
        <v>2013</v>
      </c>
      <c r="H1" s="3" t="s">
        <v>13</v>
      </c>
      <c r="I1" s="4">
        <v>2014</v>
      </c>
      <c r="J1" s="4" t="s">
        <v>15</v>
      </c>
      <c r="K1" s="4">
        <v>2015</v>
      </c>
      <c r="L1" s="4" t="s">
        <v>16</v>
      </c>
      <c r="M1" s="4">
        <v>2016</v>
      </c>
      <c r="N1" s="4" t="s">
        <v>18</v>
      </c>
      <c r="O1" s="4">
        <v>2017</v>
      </c>
      <c r="P1" s="4" t="s">
        <v>22</v>
      </c>
      <c r="Q1" s="5">
        <v>2018</v>
      </c>
      <c r="R1" s="4" t="s">
        <v>39</v>
      </c>
      <c r="S1" s="6">
        <v>2019</v>
      </c>
      <c r="T1" s="4" t="s">
        <v>181</v>
      </c>
      <c r="U1" s="49">
        <v>2020</v>
      </c>
      <c r="V1" s="4" t="s">
        <v>187</v>
      </c>
      <c r="W1" s="54">
        <v>2021</v>
      </c>
      <c r="X1" s="4" t="s">
        <v>189</v>
      </c>
      <c r="Y1" s="103">
        <v>2022</v>
      </c>
      <c r="Z1" s="120" t="s">
        <v>202</v>
      </c>
      <c r="AA1" s="114">
        <v>2023</v>
      </c>
      <c r="AB1" s="3">
        <v>2024</v>
      </c>
      <c r="AC1" s="3">
        <v>2025</v>
      </c>
      <c r="AD1" s="3">
        <v>2026</v>
      </c>
      <c r="AE1" s="3">
        <v>2027</v>
      </c>
      <c r="AF1" s="3">
        <v>2028</v>
      </c>
      <c r="AG1" s="3">
        <v>2029</v>
      </c>
      <c r="AH1" s="3">
        <v>2030</v>
      </c>
      <c r="AI1" s="3">
        <v>2031</v>
      </c>
      <c r="AJ1" s="3">
        <v>2032</v>
      </c>
      <c r="AK1" s="3">
        <v>2033</v>
      </c>
      <c r="AL1" s="3">
        <v>2034</v>
      </c>
      <c r="AM1" s="3">
        <v>2035</v>
      </c>
      <c r="AN1" s="220" t="s">
        <v>0</v>
      </c>
      <c r="AO1" s="221"/>
      <c r="AP1" s="221"/>
      <c r="AQ1" s="222"/>
      <c r="AR1" s="3">
        <v>2036</v>
      </c>
      <c r="AS1" s="3">
        <v>2037</v>
      </c>
      <c r="AT1" s="3">
        <v>2038</v>
      </c>
      <c r="AU1" s="3">
        <v>2039</v>
      </c>
      <c r="AV1" s="3">
        <v>2040</v>
      </c>
      <c r="AW1" s="3">
        <v>2041</v>
      </c>
      <c r="AX1" s="3">
        <v>2042</v>
      </c>
      <c r="AY1" s="3">
        <v>2043</v>
      </c>
      <c r="AZ1" s="3">
        <v>2044</v>
      </c>
      <c r="BA1" s="3">
        <v>2045</v>
      </c>
      <c r="BB1" s="3">
        <v>2046</v>
      </c>
      <c r="BC1" s="3">
        <v>2047</v>
      </c>
      <c r="BD1" s="220" t="s">
        <v>0</v>
      </c>
      <c r="BE1" s="221"/>
      <c r="BF1" s="221"/>
      <c r="BG1" s="222"/>
      <c r="BH1" s="3">
        <v>2048</v>
      </c>
      <c r="BI1" s="3">
        <v>2049</v>
      </c>
      <c r="BJ1" s="3">
        <v>2050</v>
      </c>
      <c r="BK1" s="3">
        <v>2051</v>
      </c>
      <c r="BL1" s="3">
        <v>2052</v>
      </c>
      <c r="BM1" s="3">
        <v>2053</v>
      </c>
      <c r="BN1" s="3">
        <v>2054</v>
      </c>
      <c r="BO1" s="3">
        <v>2055</v>
      </c>
      <c r="BP1" s="3">
        <v>2056</v>
      </c>
      <c r="BQ1" s="3">
        <v>2057</v>
      </c>
      <c r="BR1" s="3">
        <v>2058</v>
      </c>
    </row>
    <row r="2" spans="1:70" s="142" customFormat="1" ht="30.75" customHeight="1" x14ac:dyDescent="0.2">
      <c r="A2" s="132" t="s">
        <v>118</v>
      </c>
      <c r="B2" s="230" t="s">
        <v>207</v>
      </c>
      <c r="C2" s="231"/>
      <c r="D2" s="232"/>
      <c r="E2" s="133" t="e">
        <f>#REF!+E3+E4+E5</f>
        <v>#REF!</v>
      </c>
      <c r="F2" s="133" t="e">
        <f>#REF!+F3+F4+F5</f>
        <v>#REF!</v>
      </c>
      <c r="G2" s="133" t="e">
        <f>#REF!+G3+G4+G5</f>
        <v>#REF!</v>
      </c>
      <c r="H2" s="134" t="e">
        <f>#REF!+H3+H4+#REF!+H5</f>
        <v>#REF!</v>
      </c>
      <c r="I2" s="135" t="e">
        <f>#REF!+I3+I4+I5+I6</f>
        <v>#REF!</v>
      </c>
      <c r="J2" s="134" t="e">
        <f>#REF!+J3+J4+J5+J6</f>
        <v>#REF!</v>
      </c>
      <c r="K2" s="134"/>
      <c r="L2" s="134"/>
      <c r="M2" s="135" t="e">
        <f>#REF!+M3+M4+M5+M6</f>
        <v>#REF!</v>
      </c>
      <c r="N2" s="135"/>
      <c r="O2" s="135"/>
      <c r="P2" s="135"/>
      <c r="Q2" s="136"/>
      <c r="R2" s="135"/>
      <c r="S2" s="137" t="e">
        <f>#REF!+S3+S4+S5+S6+S7</f>
        <v>#REF!</v>
      </c>
      <c r="T2" s="135"/>
      <c r="U2" s="138" t="e">
        <f>#REF!+U3+U4+U5+U6+U7+U8+U9+U11+U12+U13+U14+U15</f>
        <v>#REF!</v>
      </c>
      <c r="V2" s="135"/>
      <c r="W2" s="139" t="e">
        <f>#REF!+W3+W4+W5+W6+W7+W8+W9+W11+W12+W13+W14+W15</f>
        <v>#REF!</v>
      </c>
      <c r="X2" s="135"/>
      <c r="Y2" s="140" t="e">
        <f>#REF!+Y3+Y4+Y5+Y6+Y7+Y8+Y9+Y11+Y12+Y13+Y14+Y15</f>
        <v>#REF!</v>
      </c>
      <c r="Z2" s="135"/>
      <c r="AA2" s="141" t="e">
        <f>#REF!+AA3+AA4+AA5+AA6+AA7+AA8+AA9+AA11+AA12+AA13+AA14+AA15+AA16+AA17</f>
        <v>#REF!</v>
      </c>
      <c r="AB2" s="135">
        <f>AB10+AB23</f>
        <v>22146416.427449107</v>
      </c>
      <c r="AC2" s="135">
        <f t="shared" ref="AC2:AM2" si="0">AC10+AC23</f>
        <v>19504944.356582455</v>
      </c>
      <c r="AD2" s="135">
        <f t="shared" si="0"/>
        <v>17446701.555562906</v>
      </c>
      <c r="AE2" s="135">
        <f t="shared" si="0"/>
        <v>14309859.615750205</v>
      </c>
      <c r="AF2" s="135">
        <f t="shared" si="0"/>
        <v>10608764.421151808</v>
      </c>
      <c r="AG2" s="135">
        <f t="shared" si="0"/>
        <v>8536648.5830068029</v>
      </c>
      <c r="AH2" s="135">
        <f t="shared" si="0"/>
        <v>6841920.3806218524</v>
      </c>
      <c r="AI2" s="135">
        <f t="shared" si="0"/>
        <v>4881377.4746310515</v>
      </c>
      <c r="AJ2" s="135">
        <f t="shared" si="0"/>
        <v>3307436.5686402516</v>
      </c>
      <c r="AK2" s="135">
        <f t="shared" si="0"/>
        <v>1854843.5811710022</v>
      </c>
      <c r="AL2" s="135">
        <f t="shared" si="0"/>
        <v>997435.61201612721</v>
      </c>
      <c r="AM2" s="135">
        <f t="shared" si="0"/>
        <v>405000</v>
      </c>
      <c r="AN2" s="132" t="s">
        <v>118</v>
      </c>
      <c r="AO2" s="230" t="s">
        <v>205</v>
      </c>
      <c r="AP2" s="231"/>
      <c r="AQ2" s="232"/>
      <c r="AR2" s="135" t="e">
        <f>#REF!+AR3+AR4+AR5+AR6+AR7+AR8+AR9+AR11+AR12+AR13+AR14+AR15+AR16+AR17+AR18+AR19+AR20+AR21+AR22</f>
        <v>#REF!</v>
      </c>
      <c r="AS2" s="135" t="e">
        <f>#REF!+AS3+AS4+AS5+AS6+AS7+AS8+AS9+AS11+AS12+AS13+AS14+AS15+AS16+AS17+AS18+AS19+AS20+AS21+AS22</f>
        <v>#REF!</v>
      </c>
      <c r="AT2" s="135" t="e">
        <f>#REF!+AT3+AT4+AT5+AT6+AT7+AT8+AT9+AT11+AT12+AT13+AT14+AT15+AT16+AT17+AT18+AT19+AT20+AT21+AT22</f>
        <v>#REF!</v>
      </c>
      <c r="AU2" s="135" t="e">
        <f>#REF!+AU3+AU4+AU5+AU6+AU7+AU8+AU9+AU11+AU12+AU13+AU14+AU15+AU16+AU17+AU18+AU19+AU20+AU21+AU22</f>
        <v>#REF!</v>
      </c>
      <c r="AV2" s="135" t="e">
        <f>#REF!+AV3+AV4+AV5+AV6+AV7+AV8+AV9+AV11+AV12+AV13+AV14+AV15+AV16+AV17+AV18+AV19+AV20+AV21+AV22</f>
        <v>#REF!</v>
      </c>
      <c r="AW2" s="135" t="e">
        <f>#REF!+AW3+AW4+AW5+AW6+AW7+AW8+AW9+AW11+AW12+AW13+AW14+AW15+AW16+AW17+AW18+AW19+AW20+AW21+AW22</f>
        <v>#REF!</v>
      </c>
      <c r="AX2" s="135" t="e">
        <f>#REF!+AX3+AX4+AX5+AX6+AX7+AX8+AX9+AX11+AX12+AX13+AX14+AX15+AX16+AX17+AX18+AX19+AX20+AX21+AX22</f>
        <v>#REF!</v>
      </c>
      <c r="AY2" s="135" t="e">
        <f>#REF!+AY3+AY4+AY5+AY6+AY7+AY8+AY9+AY11+AY12+AY13+AY14+AY15+AY16+AY17+AY18+AY19+AY20+AY21+AY22</f>
        <v>#REF!</v>
      </c>
      <c r="AZ2" s="135" t="e">
        <f>#REF!+AZ3+AZ4+AZ5+AZ6+AZ7+AZ8+AZ9+AZ11+AZ12+AZ13+AZ14+AZ15+AZ16+AZ17+AZ18+AZ19+AZ20+AZ21+AZ22</f>
        <v>#REF!</v>
      </c>
      <c r="BA2" s="135" t="e">
        <f>#REF!+BA3+BA4+BA5+BA6+BA7+BA8+BA9+BA11+BA12+BA13+BA14+BA15+BA16+BA17+BA18+BA19+BA20+BA21+BA22</f>
        <v>#REF!</v>
      </c>
      <c r="BB2" s="135" t="e">
        <f>#REF!+BB3+BB4+BB5+BB6+BB7+BB8+BB9+BB11+BB12+BB13+BB14+BB15+BB16+BB17+BB18+BB19+BB20+BB21+BB22</f>
        <v>#REF!</v>
      </c>
      <c r="BC2" s="135" t="e">
        <f>#REF!+BC3+BC4+BC5+BC6+BC7+BC8+BC9+BC11+BC12+BC13+BC14+BC15+BC16+BC17+BC18+BC19+BC20+BC21+BC22</f>
        <v>#REF!</v>
      </c>
      <c r="BD2" s="132" t="s">
        <v>118</v>
      </c>
      <c r="BE2" s="230" t="s">
        <v>205</v>
      </c>
      <c r="BF2" s="231"/>
      <c r="BG2" s="232"/>
      <c r="BH2" s="135" t="e">
        <f>#REF!+BH3+BH4+BH5+BH6+BH7+BH8+BH9+BH11+BH12+BH13+BH14+BH15+BH16+BH17+BH18+BH19+BH20+BH21+BH22</f>
        <v>#REF!</v>
      </c>
      <c r="BI2" s="135" t="e">
        <f>#REF!+BI3+BI4+BI5+BI6+BI7+BI8+BI9+BI11+BI12+BI13+BI14+BI15+BI16+BI17+BI18+BI19+BI20+BI21+BI22</f>
        <v>#REF!</v>
      </c>
      <c r="BJ2" s="135" t="e">
        <f>#REF!+BJ3+BJ4+BJ5+BJ6+BJ7+BJ8+BJ9+BJ11+BJ12+BJ13+BJ14+BJ15+BJ16+BJ17+BJ18+BJ19+BJ20+BJ21+BJ22</f>
        <v>#REF!</v>
      </c>
      <c r="BK2" s="135" t="e">
        <f>#REF!+BK3+BK4+BK5+BK6+BK7+BK8+BK9+BK11+BK12+BK13+BK14+BK15+BK16+BK17+BK18+BK19+BK20+BK21+BK22</f>
        <v>#REF!</v>
      </c>
      <c r="BL2" s="135" t="e">
        <f>#REF!+BL3+BL4+BL5+BL6+BL7+BL8+BL9+BL11+BL12+BL13+BL14+BL15+BL16+BL17+BL18+BL19+BL20+BL21+BL22</f>
        <v>#REF!</v>
      </c>
      <c r="BM2" s="135" t="e">
        <f>#REF!+BM3+BM4+BM5+BM6+BM7+BM8+BM9+BM11+BM12+BM13+BM14+BM15+BM16+BM17+BM18+BM19+BM20+BM21+BM22</f>
        <v>#REF!</v>
      </c>
      <c r="BN2" s="135" t="e">
        <f>#REF!+BN3+BN4+BN5+BN6+BN7+BN8+BN9+BN11+BN12+BN13+BN14+BN15+BN16+BN17+BN18+BN19+BN20+BN21+BN22</f>
        <v>#REF!</v>
      </c>
      <c r="BO2" s="135" t="e">
        <f>#REF!+BO3+BO4+BO5+BO6+BO7+BO8+BO9+BO11+BO12+BO13+BO14+BO15+BO16+BO17+BO18+BO19+BO20+BO21+BO22</f>
        <v>#REF!</v>
      </c>
      <c r="BP2" s="135" t="e">
        <f>#REF!+BP3+BP4+BP5+BP6+BP7+BP8+BP9+BP11+BP12+BP13+BP14+BP15+BP16+BP17+BP18+BP19+BP20+BP21+BP22</f>
        <v>#REF!</v>
      </c>
      <c r="BQ2" s="135" t="e">
        <f>#REF!+BQ3+BQ4+BQ5+BQ6+BQ7+BQ8+BQ9+BQ11+BQ12+BQ13+BQ14+BQ15+BQ16+BQ17+BQ18+BQ19+BQ20+BQ21+BQ22</f>
        <v>#REF!</v>
      </c>
      <c r="BR2" s="135" t="e">
        <f>#REF!+BR3+BR4+BR5+BR6+BR7+BR8+BR9+BR11+BR12+BR13+BR14+BR15+BR16+BR17+BR18+BR19+BR20+BR21+BR22</f>
        <v>#REF!</v>
      </c>
    </row>
    <row r="3" spans="1:70" ht="13.5" hidden="1" customHeight="1" outlineLevel="1" x14ac:dyDescent="0.2">
      <c r="A3" s="71"/>
      <c r="B3" s="125"/>
      <c r="C3" s="129"/>
      <c r="D3" s="121" t="s">
        <v>9</v>
      </c>
      <c r="E3" s="22"/>
      <c r="F3" s="22"/>
      <c r="G3" s="23"/>
      <c r="H3" s="24"/>
      <c r="I3" s="23"/>
      <c r="J3" s="24"/>
      <c r="K3" s="24"/>
      <c r="L3" s="24"/>
      <c r="M3" s="23">
        <v>4600000</v>
      </c>
      <c r="N3" s="23"/>
      <c r="O3" s="23">
        <v>4600000</v>
      </c>
      <c r="P3" s="23">
        <v>4600000</v>
      </c>
      <c r="Q3" s="25"/>
      <c r="R3" s="23"/>
      <c r="S3" s="26">
        <v>4600000</v>
      </c>
      <c r="T3" s="23"/>
      <c r="U3" s="51">
        <v>4600000</v>
      </c>
      <c r="V3" s="23"/>
      <c r="W3" s="55">
        <v>4600000</v>
      </c>
      <c r="X3" s="23"/>
      <c r="Y3" s="90">
        <v>4600000</v>
      </c>
      <c r="Z3" s="23"/>
      <c r="AA3" s="115">
        <v>4600000</v>
      </c>
      <c r="AB3" s="24"/>
      <c r="AC3" s="24"/>
      <c r="AD3" s="24"/>
      <c r="AE3" s="24"/>
      <c r="AF3" s="96"/>
      <c r="AG3" s="24"/>
      <c r="AH3" s="24"/>
      <c r="AI3" s="24"/>
      <c r="AJ3" s="24"/>
      <c r="AK3" s="24"/>
      <c r="AL3" s="24"/>
      <c r="AM3" s="24"/>
      <c r="AN3" s="71"/>
      <c r="AO3" s="125"/>
      <c r="AP3" s="129"/>
      <c r="AQ3" s="121" t="s">
        <v>9</v>
      </c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71"/>
      <c r="BE3" s="125"/>
      <c r="BF3" s="129"/>
      <c r="BG3" s="121" t="s">
        <v>9</v>
      </c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</row>
    <row r="4" spans="1:70" ht="13.5" hidden="1" customHeight="1" outlineLevel="1" x14ac:dyDescent="0.2">
      <c r="A4" s="71"/>
      <c r="B4" s="125"/>
      <c r="C4" s="129"/>
      <c r="D4" s="121" t="s">
        <v>10</v>
      </c>
      <c r="E4" s="22"/>
      <c r="F4" s="22"/>
      <c r="G4" s="23"/>
      <c r="H4" s="24"/>
      <c r="I4" s="23"/>
      <c r="J4" s="24"/>
      <c r="K4" s="24"/>
      <c r="L4" s="24"/>
      <c r="M4" s="23"/>
      <c r="N4" s="23"/>
      <c r="O4" s="23">
        <v>3600000</v>
      </c>
      <c r="P4" s="23">
        <v>3600000</v>
      </c>
      <c r="Q4" s="25"/>
      <c r="R4" s="23"/>
      <c r="S4" s="26">
        <v>3600000</v>
      </c>
      <c r="T4" s="23"/>
      <c r="U4" s="51">
        <v>3600000</v>
      </c>
      <c r="V4" s="23"/>
      <c r="W4" s="55">
        <v>3600000</v>
      </c>
      <c r="X4" s="23"/>
      <c r="Y4" s="90">
        <v>3600000</v>
      </c>
      <c r="Z4" s="23"/>
      <c r="AA4" s="115">
        <v>3600000</v>
      </c>
      <c r="AB4" s="24"/>
      <c r="AC4" s="24"/>
      <c r="AD4" s="24"/>
      <c r="AE4" s="24"/>
      <c r="AF4" s="96"/>
      <c r="AG4" s="24"/>
      <c r="AH4" s="24"/>
      <c r="AI4" s="24"/>
      <c r="AJ4" s="24"/>
      <c r="AK4" s="24"/>
      <c r="AL4" s="24"/>
      <c r="AM4" s="24"/>
      <c r="AN4" s="71"/>
      <c r="AO4" s="125"/>
      <c r="AP4" s="129"/>
      <c r="AQ4" s="121" t="s">
        <v>10</v>
      </c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71"/>
      <c r="BE4" s="125"/>
      <c r="BF4" s="129"/>
      <c r="BG4" s="121" t="s">
        <v>10</v>
      </c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</row>
    <row r="5" spans="1:70" ht="13.5" hidden="1" customHeight="1" outlineLevel="1" x14ac:dyDescent="0.2">
      <c r="A5" s="71"/>
      <c r="B5" s="125"/>
      <c r="C5" s="129"/>
      <c r="D5" s="121" t="s">
        <v>11</v>
      </c>
      <c r="E5" s="22"/>
      <c r="F5" s="22"/>
      <c r="G5" s="23"/>
      <c r="H5" s="24"/>
      <c r="I5" s="23"/>
      <c r="J5" s="24"/>
      <c r="K5" s="24"/>
      <c r="L5" s="24"/>
      <c r="M5" s="23">
        <v>2204081.63</v>
      </c>
      <c r="N5" s="23"/>
      <c r="O5" s="23">
        <v>8816326.5199999996</v>
      </c>
      <c r="P5" s="23">
        <v>8816326.5199999996</v>
      </c>
      <c r="Q5" s="25"/>
      <c r="R5" s="23"/>
      <c r="S5" s="26">
        <v>8816326.5199999996</v>
      </c>
      <c r="T5" s="23"/>
      <c r="U5" s="51">
        <v>8816326.5199999996</v>
      </c>
      <c r="V5" s="23"/>
      <c r="W5" s="55">
        <v>8816326.5199999996</v>
      </c>
      <c r="X5" s="23"/>
      <c r="Y5" s="90">
        <v>8816326.5199999996</v>
      </c>
      <c r="Z5" s="23"/>
      <c r="AA5" s="115">
        <v>8816326.5600000005</v>
      </c>
      <c r="AB5" s="24"/>
      <c r="AC5" s="24"/>
      <c r="AD5" s="24"/>
      <c r="AE5" s="24"/>
      <c r="AF5" s="96"/>
      <c r="AG5" s="24"/>
      <c r="AH5" s="24"/>
      <c r="AI5" s="24"/>
      <c r="AJ5" s="24"/>
      <c r="AK5" s="24"/>
      <c r="AL5" s="24"/>
      <c r="AM5" s="24"/>
      <c r="AN5" s="71"/>
      <c r="AO5" s="125"/>
      <c r="AP5" s="129"/>
      <c r="AQ5" s="121" t="s">
        <v>11</v>
      </c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71"/>
      <c r="BE5" s="125"/>
      <c r="BF5" s="129"/>
      <c r="BG5" s="121" t="s">
        <v>11</v>
      </c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</row>
    <row r="6" spans="1:70" ht="13.5" hidden="1" customHeight="1" outlineLevel="1" x14ac:dyDescent="0.2">
      <c r="A6" s="71"/>
      <c r="B6" s="125"/>
      <c r="C6" s="129"/>
      <c r="D6" s="121" t="s">
        <v>14</v>
      </c>
      <c r="E6" s="22"/>
      <c r="F6" s="22"/>
      <c r="G6" s="23"/>
      <c r="H6" s="24"/>
      <c r="I6" s="23"/>
      <c r="J6" s="24"/>
      <c r="K6" s="24"/>
      <c r="L6" s="24"/>
      <c r="M6" s="23"/>
      <c r="N6" s="23"/>
      <c r="O6" s="23"/>
      <c r="P6" s="23">
        <f>876923.08*2</f>
        <v>1753846.16</v>
      </c>
      <c r="Q6" s="25">
        <v>1753846.16</v>
      </c>
      <c r="R6" s="23"/>
      <c r="S6" s="26">
        <f>876923.08*4</f>
        <v>3507692.32</v>
      </c>
      <c r="T6" s="23"/>
      <c r="U6" s="51">
        <f>876923.08*4</f>
        <v>3507692.32</v>
      </c>
      <c r="V6" s="23"/>
      <c r="W6" s="55">
        <f>876923.08*4</f>
        <v>3507692.32</v>
      </c>
      <c r="X6" s="23"/>
      <c r="Y6" s="90">
        <f t="shared" ref="Y6:AA6" si="1">876923.08*4</f>
        <v>3507692.32</v>
      </c>
      <c r="Z6" s="23"/>
      <c r="AA6" s="115">
        <f t="shared" si="1"/>
        <v>3507692.32</v>
      </c>
      <c r="AB6" s="24"/>
      <c r="AC6" s="24"/>
      <c r="AD6" s="24"/>
      <c r="AE6" s="24"/>
      <c r="AF6" s="96"/>
      <c r="AG6" s="24"/>
      <c r="AH6" s="24"/>
      <c r="AI6" s="24"/>
      <c r="AJ6" s="24"/>
      <c r="AK6" s="24"/>
      <c r="AL6" s="24"/>
      <c r="AM6" s="24"/>
      <c r="AN6" s="71"/>
      <c r="AO6" s="125"/>
      <c r="AP6" s="129"/>
      <c r="AQ6" s="121" t="s">
        <v>14</v>
      </c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71"/>
      <c r="BE6" s="125"/>
      <c r="BF6" s="129"/>
      <c r="BG6" s="121" t="s">
        <v>14</v>
      </c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</row>
    <row r="7" spans="1:70" ht="13.5" hidden="1" customHeight="1" outlineLevel="1" x14ac:dyDescent="0.2">
      <c r="A7" s="74"/>
      <c r="B7" s="125"/>
      <c r="C7" s="129"/>
      <c r="D7" s="121" t="s">
        <v>21</v>
      </c>
      <c r="E7" s="22"/>
      <c r="F7" s="22"/>
      <c r="G7" s="23"/>
      <c r="H7" s="24"/>
      <c r="I7" s="23"/>
      <c r="J7" s="24"/>
      <c r="K7" s="24"/>
      <c r="L7" s="24"/>
      <c r="M7" s="23"/>
      <c r="N7" s="23"/>
      <c r="O7" s="23"/>
      <c r="P7" s="23"/>
      <c r="Q7" s="25"/>
      <c r="R7" s="23"/>
      <c r="S7" s="26">
        <v>3991071.42</v>
      </c>
      <c r="T7" s="23"/>
      <c r="U7" s="51">
        <v>5321428.5599999996</v>
      </c>
      <c r="V7" s="23"/>
      <c r="W7" s="55">
        <v>5321428.5599999996</v>
      </c>
      <c r="X7" s="23"/>
      <c r="Y7" s="90">
        <v>5321428.5599999996</v>
      </c>
      <c r="Z7" s="23"/>
      <c r="AA7" s="115">
        <v>5321428.5599999996</v>
      </c>
      <c r="AB7" s="24"/>
      <c r="AC7" s="24"/>
      <c r="AD7" s="24"/>
      <c r="AE7" s="24"/>
      <c r="AF7" s="96"/>
      <c r="AG7" s="24"/>
      <c r="AH7" s="24"/>
      <c r="AI7" s="24"/>
      <c r="AJ7" s="24"/>
      <c r="AK7" s="24"/>
      <c r="AL7" s="27"/>
      <c r="AM7" s="27"/>
      <c r="AN7" s="74"/>
      <c r="AO7" s="125"/>
      <c r="AP7" s="129"/>
      <c r="AQ7" s="121" t="s">
        <v>21</v>
      </c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74"/>
      <c r="BE7" s="125"/>
      <c r="BF7" s="129"/>
      <c r="BG7" s="121" t="s">
        <v>21</v>
      </c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</row>
    <row r="8" spans="1:70" ht="13.5" hidden="1" customHeight="1" outlineLevel="1" x14ac:dyDescent="0.2">
      <c r="A8" s="74"/>
      <c r="B8" s="125"/>
      <c r="C8" s="129"/>
      <c r="D8" s="121" t="s">
        <v>19</v>
      </c>
      <c r="E8" s="22"/>
      <c r="F8" s="22"/>
      <c r="G8" s="23"/>
      <c r="H8" s="24"/>
      <c r="I8" s="23"/>
      <c r="J8" s="24"/>
      <c r="K8" s="24"/>
      <c r="L8" s="24"/>
      <c r="M8" s="23"/>
      <c r="N8" s="23"/>
      <c r="O8" s="23"/>
      <c r="P8" s="23"/>
      <c r="Q8" s="25"/>
      <c r="R8" s="23"/>
      <c r="S8" s="26"/>
      <c r="T8" s="23"/>
      <c r="U8" s="51"/>
      <c r="V8" s="23"/>
      <c r="W8" s="55">
        <v>5357142.84</v>
      </c>
      <c r="X8" s="23"/>
      <c r="Y8" s="90">
        <v>5357142.84</v>
      </c>
      <c r="Z8" s="23"/>
      <c r="AA8" s="115">
        <v>5357142.84</v>
      </c>
      <c r="AB8" s="24"/>
      <c r="AC8" s="24"/>
      <c r="AD8" s="24"/>
      <c r="AE8" s="24"/>
      <c r="AF8" s="96"/>
      <c r="AG8" s="24"/>
      <c r="AH8" s="24"/>
      <c r="AI8" s="24"/>
      <c r="AJ8" s="24"/>
      <c r="AK8" s="24"/>
      <c r="AL8" s="24"/>
      <c r="AM8" s="24"/>
      <c r="AN8" s="74"/>
      <c r="AO8" s="125"/>
      <c r="AP8" s="129"/>
      <c r="AQ8" s="121" t="s">
        <v>19</v>
      </c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74"/>
      <c r="BE8" s="125"/>
      <c r="BF8" s="129"/>
      <c r="BG8" s="121" t="s">
        <v>19</v>
      </c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</row>
    <row r="9" spans="1:70" ht="13.5" hidden="1" customHeight="1" outlineLevel="1" x14ac:dyDescent="0.2">
      <c r="A9" s="74"/>
      <c r="B9" s="125"/>
      <c r="C9" s="129"/>
      <c r="D9" s="121" t="s">
        <v>20</v>
      </c>
      <c r="E9" s="28"/>
      <c r="F9" s="28"/>
      <c r="G9" s="29"/>
      <c r="H9" s="27"/>
      <c r="I9" s="29"/>
      <c r="J9" s="27"/>
      <c r="K9" s="27"/>
      <c r="L9" s="27"/>
      <c r="M9" s="29"/>
      <c r="N9" s="29"/>
      <c r="O9" s="29"/>
      <c r="P9" s="29"/>
      <c r="Q9" s="30"/>
      <c r="R9" s="29"/>
      <c r="S9" s="31"/>
      <c r="T9" s="29"/>
      <c r="U9" s="52"/>
      <c r="V9" s="29"/>
      <c r="W9" s="55">
        <v>961538.46</v>
      </c>
      <c r="X9" s="23"/>
      <c r="Y9" s="90">
        <v>1923076.92</v>
      </c>
      <c r="Z9" s="23"/>
      <c r="AA9" s="115">
        <v>1923076.92</v>
      </c>
      <c r="AB9" s="24"/>
      <c r="AC9" s="24"/>
      <c r="AD9" s="24"/>
      <c r="AE9" s="24"/>
      <c r="AF9" s="96"/>
      <c r="AG9" s="24"/>
      <c r="AH9" s="24"/>
      <c r="AI9" s="24"/>
      <c r="AJ9" s="24"/>
      <c r="AK9" s="24"/>
      <c r="AL9" s="24"/>
      <c r="AM9" s="24"/>
      <c r="AN9" s="74"/>
      <c r="AO9" s="125"/>
      <c r="AP9" s="129"/>
      <c r="AQ9" s="121" t="s">
        <v>20</v>
      </c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74"/>
      <c r="BE9" s="125"/>
      <c r="BF9" s="129"/>
      <c r="BG9" s="121" t="s">
        <v>20</v>
      </c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</row>
    <row r="10" spans="1:70" s="142" customFormat="1" ht="13.5" customHeight="1" collapsed="1" x14ac:dyDescent="0.2">
      <c r="A10" s="64"/>
      <c r="B10" s="144"/>
      <c r="C10" s="145"/>
      <c r="D10" s="143" t="s">
        <v>206</v>
      </c>
      <c r="E10" s="19"/>
      <c r="F10" s="19"/>
      <c r="G10" s="9"/>
      <c r="H10" s="8"/>
      <c r="I10" s="9"/>
      <c r="J10" s="8"/>
      <c r="K10" s="8"/>
      <c r="L10" s="8"/>
      <c r="M10" s="9"/>
      <c r="N10" s="9"/>
      <c r="O10" s="9"/>
      <c r="P10" s="9"/>
      <c r="Q10" s="10"/>
      <c r="R10" s="9"/>
      <c r="S10" s="11"/>
      <c r="T10" s="9"/>
      <c r="U10" s="50"/>
      <c r="V10" s="9"/>
      <c r="W10" s="146"/>
      <c r="X10" s="147"/>
      <c r="Y10" s="148"/>
      <c r="Z10" s="147"/>
      <c r="AA10" s="149"/>
      <c r="AB10" s="150">
        <v>9260916.4274491053</v>
      </c>
      <c r="AC10" s="150">
        <v>8258444.3565824544</v>
      </c>
      <c r="AD10" s="150">
        <v>7832701.5555629041</v>
      </c>
      <c r="AE10" s="150">
        <v>7008359.6157502057</v>
      </c>
      <c r="AF10" s="151">
        <v>5305564.4211518075</v>
      </c>
      <c r="AG10" s="150">
        <v>3847648.5830068025</v>
      </c>
      <c r="AH10" s="150">
        <v>3075420.3806218524</v>
      </c>
      <c r="AI10" s="150">
        <v>2082377.4746310518</v>
      </c>
      <c r="AJ10" s="150">
        <v>1291836.5686402514</v>
      </c>
      <c r="AK10" s="150">
        <v>644843.58117100236</v>
      </c>
      <c r="AL10" s="150">
        <v>187435.61201612724</v>
      </c>
      <c r="AM10" s="150"/>
      <c r="AN10" s="64"/>
      <c r="AO10" s="144"/>
      <c r="AP10" s="145"/>
      <c r="AQ10" s="143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64"/>
      <c r="BE10" s="144"/>
      <c r="BF10" s="145"/>
      <c r="BG10" s="143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</row>
    <row r="11" spans="1:70" ht="13.5" hidden="1" customHeight="1" outlineLevel="1" x14ac:dyDescent="0.2">
      <c r="A11" s="74"/>
      <c r="B11" s="125"/>
      <c r="C11" s="129"/>
      <c r="D11" s="121" t="s">
        <v>182</v>
      </c>
      <c r="E11" s="28"/>
      <c r="F11" s="28"/>
      <c r="G11" s="29"/>
      <c r="H11" s="27"/>
      <c r="I11" s="29"/>
      <c r="J11" s="27"/>
      <c r="K11" s="27"/>
      <c r="L11" s="27"/>
      <c r="M11" s="29"/>
      <c r="N11" s="29"/>
      <c r="O11" s="29"/>
      <c r="P11" s="29"/>
      <c r="Q11" s="30"/>
      <c r="R11" s="29"/>
      <c r="S11" s="31"/>
      <c r="T11" s="29"/>
      <c r="U11" s="52"/>
      <c r="V11" s="29"/>
      <c r="W11" s="55"/>
      <c r="X11" s="23"/>
      <c r="Y11" s="90">
        <v>15000000</v>
      </c>
      <c r="Z11" s="23"/>
      <c r="AA11" s="115">
        <v>15000000</v>
      </c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74"/>
      <c r="AO11" s="125"/>
      <c r="AP11" s="129"/>
      <c r="AQ11" s="121" t="s">
        <v>182</v>
      </c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74"/>
      <c r="BE11" s="125"/>
      <c r="BF11" s="129"/>
      <c r="BG11" s="121" t="s">
        <v>182</v>
      </c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</row>
    <row r="12" spans="1:70" ht="13.5" hidden="1" customHeight="1" outlineLevel="1" x14ac:dyDescent="0.2">
      <c r="A12" s="74"/>
      <c r="B12" s="125"/>
      <c r="C12" s="129"/>
      <c r="D12" s="121" t="s">
        <v>183</v>
      </c>
      <c r="E12" s="28"/>
      <c r="F12" s="28"/>
      <c r="G12" s="29"/>
      <c r="H12" s="27"/>
      <c r="I12" s="29"/>
      <c r="J12" s="27"/>
      <c r="K12" s="27"/>
      <c r="L12" s="27"/>
      <c r="M12" s="29"/>
      <c r="N12" s="29"/>
      <c r="O12" s="29"/>
      <c r="P12" s="29"/>
      <c r="Q12" s="30"/>
      <c r="R12" s="29"/>
      <c r="S12" s="31"/>
      <c r="T12" s="29"/>
      <c r="U12" s="52"/>
      <c r="V12" s="29"/>
      <c r="W12" s="55"/>
      <c r="X12" s="23"/>
      <c r="Y12" s="90"/>
      <c r="Z12" s="23"/>
      <c r="AA12" s="115"/>
      <c r="AB12" s="24">
        <v>1899600</v>
      </c>
      <c r="AC12" s="24">
        <v>952500</v>
      </c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74"/>
      <c r="AO12" s="125"/>
      <c r="AP12" s="129"/>
      <c r="AQ12" s="121" t="s">
        <v>183</v>
      </c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74"/>
      <c r="BE12" s="125"/>
      <c r="BF12" s="129"/>
      <c r="BG12" s="121" t="s">
        <v>183</v>
      </c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</row>
    <row r="13" spans="1:70" ht="13.5" hidden="1" customHeight="1" outlineLevel="1" x14ac:dyDescent="0.2">
      <c r="A13" s="74"/>
      <c r="B13" s="125"/>
      <c r="C13" s="129"/>
      <c r="D13" s="121" t="s">
        <v>184</v>
      </c>
      <c r="E13" s="28"/>
      <c r="F13" s="28"/>
      <c r="G13" s="29"/>
      <c r="H13" s="27"/>
      <c r="I13" s="29"/>
      <c r="J13" s="27"/>
      <c r="K13" s="27"/>
      <c r="L13" s="27"/>
      <c r="M13" s="29"/>
      <c r="N13" s="29"/>
      <c r="O13" s="29"/>
      <c r="P13" s="29"/>
      <c r="Q13" s="30"/>
      <c r="R13" s="29"/>
      <c r="S13" s="31"/>
      <c r="T13" s="29"/>
      <c r="U13" s="52"/>
      <c r="V13" s="29"/>
      <c r="W13" s="55"/>
      <c r="X13" s="23"/>
      <c r="Y13" s="90"/>
      <c r="Z13" s="23"/>
      <c r="AA13" s="115"/>
      <c r="AB13" s="24">
        <v>1974900</v>
      </c>
      <c r="AC13" s="24">
        <v>1980000</v>
      </c>
      <c r="AD13" s="24">
        <v>1725000</v>
      </c>
      <c r="AE13" s="24">
        <v>712500</v>
      </c>
      <c r="AF13" s="24"/>
      <c r="AG13" s="24"/>
      <c r="AH13" s="24"/>
      <c r="AI13" s="24"/>
      <c r="AJ13" s="24"/>
      <c r="AK13" s="24"/>
      <c r="AL13" s="24"/>
      <c r="AM13" s="24"/>
      <c r="AN13" s="74"/>
      <c r="AO13" s="125"/>
      <c r="AP13" s="129"/>
      <c r="AQ13" s="121" t="s">
        <v>184</v>
      </c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74"/>
      <c r="BE13" s="125"/>
      <c r="BF13" s="129"/>
      <c r="BG13" s="121" t="s">
        <v>184</v>
      </c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</row>
    <row r="14" spans="1:70" ht="13.5" hidden="1" customHeight="1" outlineLevel="1" x14ac:dyDescent="0.2">
      <c r="A14" s="74"/>
      <c r="B14" s="125"/>
      <c r="C14" s="129"/>
      <c r="D14" s="121" t="s">
        <v>185</v>
      </c>
      <c r="E14" s="28"/>
      <c r="F14" s="28"/>
      <c r="G14" s="29"/>
      <c r="H14" s="27"/>
      <c r="I14" s="29"/>
      <c r="J14" s="27"/>
      <c r="K14" s="27"/>
      <c r="L14" s="27"/>
      <c r="M14" s="29"/>
      <c r="N14" s="29"/>
      <c r="O14" s="29"/>
      <c r="P14" s="29"/>
      <c r="Q14" s="30"/>
      <c r="R14" s="29"/>
      <c r="S14" s="31"/>
      <c r="T14" s="29"/>
      <c r="U14" s="52"/>
      <c r="V14" s="29"/>
      <c r="W14" s="55"/>
      <c r="X14" s="23"/>
      <c r="Y14" s="90"/>
      <c r="Z14" s="23"/>
      <c r="AA14" s="115"/>
      <c r="AB14" s="24">
        <v>2060400</v>
      </c>
      <c r="AC14" s="24">
        <v>2055000</v>
      </c>
      <c r="AD14" s="24">
        <v>1800000</v>
      </c>
      <c r="AE14" s="24">
        <v>1500000</v>
      </c>
      <c r="AF14" s="23">
        <v>1203000</v>
      </c>
      <c r="AG14" s="23">
        <v>600000</v>
      </c>
      <c r="AH14" s="24"/>
      <c r="AI14" s="24"/>
      <c r="AJ14" s="24"/>
      <c r="AK14" s="27"/>
      <c r="AL14" s="27"/>
      <c r="AM14" s="27"/>
      <c r="AN14" s="74"/>
      <c r="AO14" s="125"/>
      <c r="AP14" s="129"/>
      <c r="AQ14" s="121" t="s">
        <v>185</v>
      </c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74"/>
      <c r="BE14" s="125"/>
      <c r="BF14" s="129"/>
      <c r="BG14" s="121" t="s">
        <v>185</v>
      </c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</row>
    <row r="15" spans="1:70" ht="13.5" hidden="1" customHeight="1" outlineLevel="1" x14ac:dyDescent="0.2">
      <c r="A15" s="74"/>
      <c r="B15" s="125"/>
      <c r="C15" s="129"/>
      <c r="D15" s="121" t="s">
        <v>186</v>
      </c>
      <c r="E15" s="28"/>
      <c r="F15" s="28"/>
      <c r="G15" s="29"/>
      <c r="H15" s="27"/>
      <c r="I15" s="29"/>
      <c r="J15" s="27"/>
      <c r="K15" s="27"/>
      <c r="L15" s="27"/>
      <c r="M15" s="29"/>
      <c r="N15" s="29"/>
      <c r="O15" s="29"/>
      <c r="P15" s="29"/>
      <c r="Q15" s="30"/>
      <c r="R15" s="29"/>
      <c r="S15" s="31"/>
      <c r="T15" s="29"/>
      <c r="U15" s="52"/>
      <c r="V15" s="29"/>
      <c r="W15" s="55"/>
      <c r="X15" s="23"/>
      <c r="Y15" s="90"/>
      <c r="Z15" s="23"/>
      <c r="AA15" s="115"/>
      <c r="AB15" s="24">
        <v>2151000</v>
      </c>
      <c r="AC15" s="24">
        <v>2145000</v>
      </c>
      <c r="AD15" s="24">
        <v>1890000</v>
      </c>
      <c r="AE15" s="24">
        <v>1590000</v>
      </c>
      <c r="AF15" s="24">
        <v>1293600</v>
      </c>
      <c r="AG15" s="24">
        <v>1290000</v>
      </c>
      <c r="AH15" s="24">
        <v>967500</v>
      </c>
      <c r="AI15" s="24"/>
      <c r="AJ15" s="24"/>
      <c r="AK15" s="27"/>
      <c r="AL15" s="27"/>
      <c r="AM15" s="27"/>
      <c r="AN15" s="74"/>
      <c r="AO15" s="125"/>
      <c r="AP15" s="129"/>
      <c r="AQ15" s="121" t="s">
        <v>186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74"/>
      <c r="BE15" s="125"/>
      <c r="BF15" s="129"/>
      <c r="BG15" s="121" t="s">
        <v>186</v>
      </c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</row>
    <row r="16" spans="1:70" ht="13.5" hidden="1" customHeight="1" outlineLevel="1" x14ac:dyDescent="0.2">
      <c r="A16" s="93"/>
      <c r="B16" s="126"/>
      <c r="C16" s="130"/>
      <c r="D16" s="122" t="s">
        <v>193</v>
      </c>
      <c r="E16" s="94"/>
      <c r="F16" s="94"/>
      <c r="G16" s="95"/>
      <c r="H16" s="96"/>
      <c r="I16" s="95"/>
      <c r="J16" s="96"/>
      <c r="K16" s="96"/>
      <c r="L16" s="96"/>
      <c r="M16" s="95"/>
      <c r="N16" s="95"/>
      <c r="O16" s="95"/>
      <c r="P16" s="95"/>
      <c r="Q16" s="97"/>
      <c r="R16" s="95"/>
      <c r="S16" s="98"/>
      <c r="T16" s="95"/>
      <c r="U16" s="99"/>
      <c r="V16" s="95"/>
      <c r="W16" s="100"/>
      <c r="X16" s="95"/>
      <c r="Y16" s="101"/>
      <c r="Z16" s="95"/>
      <c r="AA16" s="116"/>
      <c r="AB16" s="96">
        <v>684800</v>
      </c>
      <c r="AC16" s="96">
        <v>684000</v>
      </c>
      <c r="AD16" s="96">
        <v>599000</v>
      </c>
      <c r="AE16" s="96">
        <v>499000</v>
      </c>
      <c r="AF16" s="96">
        <v>400000</v>
      </c>
      <c r="AG16" s="96">
        <v>399000</v>
      </c>
      <c r="AH16" s="96">
        <v>399000</v>
      </c>
      <c r="AI16" s="96">
        <v>399000</v>
      </c>
      <c r="AJ16" s="96"/>
      <c r="AK16" s="96"/>
      <c r="AL16" s="96"/>
      <c r="AM16" s="96"/>
      <c r="AN16" s="93"/>
      <c r="AO16" s="126"/>
      <c r="AP16" s="130"/>
      <c r="AQ16" s="122" t="s">
        <v>193</v>
      </c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3"/>
      <c r="BE16" s="126"/>
      <c r="BF16" s="130"/>
      <c r="BG16" s="122" t="s">
        <v>193</v>
      </c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</row>
    <row r="17" spans="1:70" ht="13.5" hidden="1" customHeight="1" outlineLevel="1" x14ac:dyDescent="0.2">
      <c r="A17" s="93"/>
      <c r="B17" s="127"/>
      <c r="C17" s="130"/>
      <c r="D17" s="122" t="s">
        <v>194</v>
      </c>
      <c r="E17" s="94"/>
      <c r="F17" s="94"/>
      <c r="G17" s="95"/>
      <c r="H17" s="96"/>
      <c r="I17" s="95"/>
      <c r="J17" s="96"/>
      <c r="K17" s="96"/>
      <c r="L17" s="96"/>
      <c r="M17" s="95"/>
      <c r="N17" s="95"/>
      <c r="O17" s="95"/>
      <c r="P17" s="95"/>
      <c r="Q17" s="97"/>
      <c r="R17" s="95"/>
      <c r="S17" s="98"/>
      <c r="T17" s="95"/>
      <c r="U17" s="99"/>
      <c r="V17" s="95"/>
      <c r="W17" s="100"/>
      <c r="X17" s="95"/>
      <c r="Y17" s="101"/>
      <c r="Z17" s="95"/>
      <c r="AA17" s="116"/>
      <c r="AB17" s="96">
        <v>690800</v>
      </c>
      <c r="AC17" s="96">
        <v>690000</v>
      </c>
      <c r="AD17" s="96">
        <v>605000</v>
      </c>
      <c r="AE17" s="96">
        <v>505000</v>
      </c>
      <c r="AF17" s="96">
        <v>406200</v>
      </c>
      <c r="AG17" s="96">
        <v>405000</v>
      </c>
      <c r="AH17" s="96">
        <v>405000</v>
      </c>
      <c r="AI17" s="96">
        <v>405000</v>
      </c>
      <c r="AJ17" s="96">
        <v>406200</v>
      </c>
      <c r="AK17" s="96"/>
      <c r="AL17" s="96"/>
      <c r="AM17" s="96"/>
      <c r="AN17" s="93"/>
      <c r="AO17" s="127"/>
      <c r="AP17" s="130"/>
      <c r="AQ17" s="122" t="s">
        <v>194</v>
      </c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3"/>
      <c r="BE17" s="127"/>
      <c r="BF17" s="130"/>
      <c r="BG17" s="122" t="s">
        <v>194</v>
      </c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</row>
    <row r="18" spans="1:70" ht="13.5" hidden="1" customHeight="1" outlineLevel="1" x14ac:dyDescent="0.2">
      <c r="A18" s="93"/>
      <c r="B18" s="128"/>
      <c r="C18" s="131"/>
      <c r="D18" s="122" t="s">
        <v>191</v>
      </c>
      <c r="E18" s="94"/>
      <c r="F18" s="94"/>
      <c r="G18" s="95"/>
      <c r="H18" s="96"/>
      <c r="I18" s="95"/>
      <c r="J18" s="96"/>
      <c r="K18" s="96"/>
      <c r="L18" s="96"/>
      <c r="M18" s="95"/>
      <c r="N18" s="95"/>
      <c r="O18" s="95"/>
      <c r="P18" s="95"/>
      <c r="Q18" s="97"/>
      <c r="R18" s="95"/>
      <c r="S18" s="98"/>
      <c r="T18" s="95"/>
      <c r="U18" s="99"/>
      <c r="V18" s="95"/>
      <c r="W18" s="100"/>
      <c r="X18" s="95"/>
      <c r="Y18" s="101"/>
      <c r="Z18" s="95"/>
      <c r="AA18" s="116"/>
      <c r="AB18" s="96">
        <v>690800</v>
      </c>
      <c r="AC18" s="96">
        <v>690000</v>
      </c>
      <c r="AD18" s="96">
        <v>605000</v>
      </c>
      <c r="AE18" s="96">
        <v>505000</v>
      </c>
      <c r="AF18" s="96">
        <v>406200</v>
      </c>
      <c r="AG18" s="96">
        <v>405000</v>
      </c>
      <c r="AH18" s="96">
        <v>405000</v>
      </c>
      <c r="AI18" s="96">
        <v>405000</v>
      </c>
      <c r="AJ18" s="96">
        <v>406200</v>
      </c>
      <c r="AK18" s="96">
        <v>405000</v>
      </c>
      <c r="AL18" s="96">
        <v>405000</v>
      </c>
      <c r="AM18" s="96"/>
      <c r="AN18" s="93"/>
      <c r="AO18" s="128"/>
      <c r="AP18" s="131"/>
      <c r="AQ18" s="122" t="s">
        <v>191</v>
      </c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3"/>
      <c r="BE18" s="128"/>
      <c r="BF18" s="131"/>
      <c r="BG18" s="122" t="s">
        <v>191</v>
      </c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</row>
    <row r="19" spans="1:70" ht="13.5" hidden="1" customHeight="1" outlineLevel="1" x14ac:dyDescent="0.2">
      <c r="A19" s="93"/>
      <c r="B19" s="128"/>
      <c r="C19" s="131"/>
      <c r="D19" s="122" t="s">
        <v>192</v>
      </c>
      <c r="E19" s="94"/>
      <c r="F19" s="94"/>
      <c r="G19" s="95"/>
      <c r="H19" s="96"/>
      <c r="I19" s="95"/>
      <c r="J19" s="96"/>
      <c r="K19" s="96"/>
      <c r="L19" s="96"/>
      <c r="M19" s="95"/>
      <c r="N19" s="95"/>
      <c r="O19" s="95"/>
      <c r="P19" s="95"/>
      <c r="Q19" s="97"/>
      <c r="R19" s="95"/>
      <c r="S19" s="98"/>
      <c r="T19" s="95"/>
      <c r="U19" s="99"/>
      <c r="V19" s="95"/>
      <c r="W19" s="100"/>
      <c r="X19" s="95"/>
      <c r="Y19" s="101"/>
      <c r="Z19" s="95"/>
      <c r="AA19" s="116"/>
      <c r="AB19" s="96">
        <v>690800</v>
      </c>
      <c r="AC19" s="96">
        <v>690000</v>
      </c>
      <c r="AD19" s="96">
        <v>605000</v>
      </c>
      <c r="AE19" s="96">
        <v>505000</v>
      </c>
      <c r="AF19" s="96">
        <v>406200</v>
      </c>
      <c r="AG19" s="96">
        <v>405000</v>
      </c>
      <c r="AH19" s="96">
        <v>405000</v>
      </c>
      <c r="AI19" s="96">
        <v>405000</v>
      </c>
      <c r="AJ19" s="96">
        <v>406200</v>
      </c>
      <c r="AK19" s="96">
        <v>405000</v>
      </c>
      <c r="AL19" s="96">
        <v>405000</v>
      </c>
      <c r="AM19" s="96">
        <v>405000</v>
      </c>
      <c r="AN19" s="93"/>
      <c r="AO19" s="128"/>
      <c r="AP19" s="131"/>
      <c r="AQ19" s="122" t="s">
        <v>192</v>
      </c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3"/>
      <c r="BE19" s="128"/>
      <c r="BF19" s="131"/>
      <c r="BG19" s="122" t="s">
        <v>192</v>
      </c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</row>
    <row r="20" spans="1:70" ht="13.5" hidden="1" customHeight="1" outlineLevel="1" x14ac:dyDescent="0.2">
      <c r="A20" s="93"/>
      <c r="B20" s="128"/>
      <c r="C20" s="131"/>
      <c r="D20" s="122" t="s">
        <v>197</v>
      </c>
      <c r="E20" s="94"/>
      <c r="F20" s="94"/>
      <c r="G20" s="95"/>
      <c r="H20" s="96"/>
      <c r="I20" s="95"/>
      <c r="J20" s="96"/>
      <c r="K20" s="96"/>
      <c r="L20" s="96"/>
      <c r="M20" s="95"/>
      <c r="N20" s="95"/>
      <c r="O20" s="95"/>
      <c r="P20" s="95"/>
      <c r="Q20" s="97"/>
      <c r="R20" s="95"/>
      <c r="S20" s="98"/>
      <c r="T20" s="95"/>
      <c r="U20" s="99"/>
      <c r="V20" s="95"/>
      <c r="W20" s="100"/>
      <c r="X20" s="95"/>
      <c r="Y20" s="101"/>
      <c r="Z20" s="95"/>
      <c r="AA20" s="116"/>
      <c r="AB20" s="96">
        <v>675800</v>
      </c>
      <c r="AC20" s="96">
        <v>675000</v>
      </c>
      <c r="AD20" s="96">
        <v>590000</v>
      </c>
      <c r="AE20" s="96">
        <v>490000</v>
      </c>
      <c r="AF20" s="96">
        <v>391000</v>
      </c>
      <c r="AG20" s="96">
        <v>390000</v>
      </c>
      <c r="AH20" s="96">
        <v>390000</v>
      </c>
      <c r="AI20" s="96">
        <v>390000</v>
      </c>
      <c r="AJ20" s="96"/>
      <c r="AK20" s="96"/>
      <c r="AL20" s="96"/>
      <c r="AM20" s="96"/>
      <c r="AN20" s="93"/>
      <c r="AO20" s="128"/>
      <c r="AP20" s="131"/>
      <c r="AQ20" s="122" t="s">
        <v>197</v>
      </c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3"/>
      <c r="BE20" s="128"/>
      <c r="BF20" s="131"/>
      <c r="BG20" s="122" t="s">
        <v>197</v>
      </c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</row>
    <row r="21" spans="1:70" ht="13.5" hidden="1" customHeight="1" outlineLevel="1" x14ac:dyDescent="0.2">
      <c r="A21" s="93"/>
      <c r="B21" s="128"/>
      <c r="C21" s="131"/>
      <c r="D21" s="122" t="s">
        <v>204</v>
      </c>
      <c r="E21" s="94"/>
      <c r="F21" s="94"/>
      <c r="G21" s="95"/>
      <c r="H21" s="96"/>
      <c r="I21" s="95"/>
      <c r="J21" s="96"/>
      <c r="K21" s="96"/>
      <c r="L21" s="96"/>
      <c r="M21" s="95"/>
      <c r="N21" s="95"/>
      <c r="O21" s="95"/>
      <c r="P21" s="95"/>
      <c r="Q21" s="97"/>
      <c r="R21" s="95"/>
      <c r="S21" s="98"/>
      <c r="T21" s="95"/>
      <c r="U21" s="99"/>
      <c r="V21" s="95"/>
      <c r="W21" s="100"/>
      <c r="X21" s="95"/>
      <c r="Y21" s="101"/>
      <c r="Z21" s="95"/>
      <c r="AA21" s="116"/>
      <c r="AB21" s="96">
        <v>680800</v>
      </c>
      <c r="AC21" s="96">
        <v>685000</v>
      </c>
      <c r="AD21" s="96">
        <v>595000</v>
      </c>
      <c r="AE21" s="96">
        <v>495000</v>
      </c>
      <c r="AF21" s="96">
        <v>396000</v>
      </c>
      <c r="AG21" s="96">
        <v>395000</v>
      </c>
      <c r="AH21" s="96">
        <v>395000</v>
      </c>
      <c r="AI21" s="96">
        <v>395000</v>
      </c>
      <c r="AJ21" s="96">
        <v>396000</v>
      </c>
      <c r="AK21" s="96"/>
      <c r="AL21" s="96"/>
      <c r="AM21" s="96"/>
      <c r="AN21" s="93"/>
      <c r="AO21" s="128"/>
      <c r="AP21" s="131"/>
      <c r="AQ21" s="122" t="s">
        <v>204</v>
      </c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3"/>
      <c r="BE21" s="128"/>
      <c r="BF21" s="131"/>
      <c r="BG21" s="122" t="s">
        <v>204</v>
      </c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</row>
    <row r="22" spans="1:70" ht="13.5" hidden="1" customHeight="1" outlineLevel="1" x14ac:dyDescent="0.2">
      <c r="A22" s="93"/>
      <c r="B22" s="128"/>
      <c r="C22" s="131"/>
      <c r="D22" s="122" t="s">
        <v>203</v>
      </c>
      <c r="E22" s="94"/>
      <c r="F22" s="94"/>
      <c r="G22" s="95"/>
      <c r="H22" s="96"/>
      <c r="I22" s="95"/>
      <c r="J22" s="96"/>
      <c r="K22" s="96"/>
      <c r="L22" s="96"/>
      <c r="M22" s="95"/>
      <c r="N22" s="95"/>
      <c r="O22" s="95"/>
      <c r="P22" s="95"/>
      <c r="Q22" s="97"/>
      <c r="R22" s="95"/>
      <c r="S22" s="98"/>
      <c r="T22" s="95"/>
      <c r="U22" s="99"/>
      <c r="V22" s="95"/>
      <c r="W22" s="100"/>
      <c r="X22" s="95"/>
      <c r="Y22" s="101"/>
      <c r="Z22" s="95"/>
      <c r="AA22" s="116"/>
      <c r="AB22" s="96">
        <v>685800</v>
      </c>
      <c r="AC22" s="96">
        <v>680000</v>
      </c>
      <c r="AD22" s="96">
        <v>600000</v>
      </c>
      <c r="AE22" s="96">
        <v>500000</v>
      </c>
      <c r="AF22" s="96">
        <v>401000</v>
      </c>
      <c r="AG22" s="96">
        <v>400000</v>
      </c>
      <c r="AH22" s="96">
        <v>400000</v>
      </c>
      <c r="AI22" s="96">
        <v>400000</v>
      </c>
      <c r="AJ22" s="96">
        <v>401000</v>
      </c>
      <c r="AK22" s="96">
        <v>400000</v>
      </c>
      <c r="AL22" s="96"/>
      <c r="AM22" s="96"/>
      <c r="AN22" s="93"/>
      <c r="AO22" s="128"/>
      <c r="AP22" s="131"/>
      <c r="AQ22" s="122" t="s">
        <v>203</v>
      </c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3"/>
      <c r="BE22" s="128"/>
      <c r="BF22" s="131"/>
      <c r="BG22" s="122" t="s">
        <v>203</v>
      </c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</row>
    <row r="23" spans="1:70" s="168" customFormat="1" ht="13.5" customHeight="1" collapsed="1" x14ac:dyDescent="0.2">
      <c r="A23" s="155"/>
      <c r="B23" s="156"/>
      <c r="C23" s="157"/>
      <c r="D23" s="158" t="s">
        <v>209</v>
      </c>
      <c r="E23" s="159"/>
      <c r="F23" s="159"/>
      <c r="G23" s="160"/>
      <c r="H23" s="161"/>
      <c r="I23" s="160"/>
      <c r="J23" s="161"/>
      <c r="K23" s="161"/>
      <c r="L23" s="161"/>
      <c r="M23" s="160"/>
      <c r="N23" s="160"/>
      <c r="O23" s="160"/>
      <c r="P23" s="160"/>
      <c r="Q23" s="162"/>
      <c r="R23" s="160"/>
      <c r="S23" s="163"/>
      <c r="T23" s="160"/>
      <c r="U23" s="164"/>
      <c r="V23" s="160"/>
      <c r="W23" s="165"/>
      <c r="X23" s="160"/>
      <c r="Y23" s="166"/>
      <c r="Z23" s="160"/>
      <c r="AA23" s="167"/>
      <c r="AB23" s="161">
        <f>SUM(AB12:AB22)</f>
        <v>12885500</v>
      </c>
      <c r="AC23" s="161">
        <f>SUM(AC12:AC21)</f>
        <v>11246500</v>
      </c>
      <c r="AD23" s="161">
        <f t="shared" ref="AD23:AM23" si="2">SUM(AD12:AD22)</f>
        <v>9614000</v>
      </c>
      <c r="AE23" s="161">
        <f t="shared" si="2"/>
        <v>7301500</v>
      </c>
      <c r="AF23" s="161">
        <f t="shared" si="2"/>
        <v>5303200</v>
      </c>
      <c r="AG23" s="161">
        <f t="shared" si="2"/>
        <v>4689000</v>
      </c>
      <c r="AH23" s="161">
        <f t="shared" si="2"/>
        <v>3766500</v>
      </c>
      <c r="AI23" s="161">
        <f t="shared" si="2"/>
        <v>2799000</v>
      </c>
      <c r="AJ23" s="161">
        <f t="shared" si="2"/>
        <v>2015600</v>
      </c>
      <c r="AK23" s="161">
        <f t="shared" si="2"/>
        <v>1210000</v>
      </c>
      <c r="AL23" s="161">
        <f t="shared" si="2"/>
        <v>810000</v>
      </c>
      <c r="AM23" s="161">
        <f t="shared" si="2"/>
        <v>405000</v>
      </c>
      <c r="AN23" s="155"/>
      <c r="AO23" s="156"/>
      <c r="AP23" s="157"/>
      <c r="AQ23" s="158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55"/>
      <c r="BE23" s="156"/>
      <c r="BF23" s="157"/>
      <c r="BG23" s="158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</row>
    <row r="24" spans="1:70" ht="13.5" hidden="1" customHeight="1" outlineLevel="1" x14ac:dyDescent="0.2">
      <c r="A24" s="71"/>
      <c r="B24" s="187" t="s">
        <v>17</v>
      </c>
      <c r="C24" s="188"/>
      <c r="D24" s="123" t="s">
        <v>188</v>
      </c>
      <c r="E24" s="28"/>
      <c r="F24" s="28"/>
      <c r="G24" s="29"/>
      <c r="H24" s="27"/>
      <c r="I24" s="29"/>
      <c r="J24" s="27"/>
      <c r="K24" s="27"/>
      <c r="L24" s="27"/>
      <c r="M24" s="29"/>
      <c r="N24" s="29"/>
      <c r="O24" s="29"/>
      <c r="P24" s="29"/>
      <c r="Q24" s="30"/>
      <c r="R24" s="29"/>
      <c r="S24" s="31"/>
      <c r="T24" s="29"/>
      <c r="U24" s="52"/>
      <c r="V24" s="29"/>
      <c r="W24" s="56"/>
      <c r="X24" s="29"/>
      <c r="Y24" s="91"/>
      <c r="Z24" s="29"/>
      <c r="AA24" s="117"/>
      <c r="AB24" s="27"/>
      <c r="AC24" s="27">
        <v>2247799.15</v>
      </c>
      <c r="AD24" s="27">
        <v>8991196.5999999996</v>
      </c>
      <c r="AE24" s="27">
        <v>8991196.5999999996</v>
      </c>
      <c r="AF24" s="27">
        <v>8991196.5999999996</v>
      </c>
      <c r="AG24" s="27">
        <v>8991196.5999999996</v>
      </c>
      <c r="AH24" s="27">
        <v>8991196.5999999996</v>
      </c>
      <c r="AI24" s="27">
        <v>8991196.5999999996</v>
      </c>
      <c r="AJ24" s="27">
        <v>8991196.5999999996</v>
      </c>
      <c r="AK24" s="27">
        <v>8991196.5999999996</v>
      </c>
      <c r="AL24" s="27">
        <v>6743397.4199999999</v>
      </c>
      <c r="AM24" s="27"/>
      <c r="AN24" s="71"/>
      <c r="AO24" s="187" t="s">
        <v>17</v>
      </c>
      <c r="AP24" s="188"/>
      <c r="AQ24" s="123" t="s">
        <v>188</v>
      </c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71"/>
      <c r="BE24" s="187" t="s">
        <v>17</v>
      </c>
      <c r="BF24" s="188"/>
      <c r="BG24" s="123" t="s">
        <v>188</v>
      </c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</row>
    <row r="25" spans="1:70" ht="13.5" hidden="1" customHeight="1" outlineLevel="1" x14ac:dyDescent="0.2">
      <c r="A25" s="71"/>
      <c r="B25" s="127"/>
      <c r="C25" s="130"/>
      <c r="D25" s="123" t="s">
        <v>190</v>
      </c>
      <c r="E25" s="28"/>
      <c r="F25" s="28"/>
      <c r="G25" s="29"/>
      <c r="H25" s="27"/>
      <c r="I25" s="29"/>
      <c r="J25" s="27"/>
      <c r="K25" s="27"/>
      <c r="L25" s="27"/>
      <c r="M25" s="29"/>
      <c r="N25" s="29"/>
      <c r="O25" s="29"/>
      <c r="P25" s="29"/>
      <c r="Q25" s="30"/>
      <c r="R25" s="29"/>
      <c r="S25" s="31"/>
      <c r="T25" s="29"/>
      <c r="U25" s="52"/>
      <c r="V25" s="29"/>
      <c r="W25" s="56"/>
      <c r="X25" s="29"/>
      <c r="Y25" s="91"/>
      <c r="Z25" s="29"/>
      <c r="AA25" s="117"/>
      <c r="AB25" s="27"/>
      <c r="AC25" s="27"/>
      <c r="AD25" s="27">
        <v>2869981.39</v>
      </c>
      <c r="AE25" s="27">
        <v>11479925.560000001</v>
      </c>
      <c r="AF25" s="27">
        <v>11479925.560000001</v>
      </c>
      <c r="AG25" s="27">
        <v>11479925.560000001</v>
      </c>
      <c r="AH25" s="27">
        <v>11479925.560000001</v>
      </c>
      <c r="AI25" s="27">
        <v>11479925.560000001</v>
      </c>
      <c r="AJ25" s="27">
        <v>11479925.560000001</v>
      </c>
      <c r="AK25" s="27">
        <v>11479925.560000001</v>
      </c>
      <c r="AL25" s="27">
        <v>11479925.560000001</v>
      </c>
      <c r="AM25" s="27">
        <v>8609944.3000000007</v>
      </c>
      <c r="AN25" s="71"/>
      <c r="AO25" s="127"/>
      <c r="AP25" s="130"/>
      <c r="AQ25" s="123" t="s">
        <v>190</v>
      </c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71"/>
      <c r="BE25" s="127"/>
      <c r="BF25" s="130"/>
      <c r="BG25" s="123" t="s">
        <v>190</v>
      </c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</row>
    <row r="26" spans="1:70" ht="13.5" hidden="1" customHeight="1" outlineLevel="1" x14ac:dyDescent="0.2">
      <c r="A26" s="71"/>
      <c r="B26" s="127"/>
      <c r="C26" s="130"/>
      <c r="D26" s="123" t="s">
        <v>201</v>
      </c>
      <c r="E26" s="28"/>
      <c r="F26" s="28"/>
      <c r="G26" s="29"/>
      <c r="H26" s="27"/>
      <c r="I26" s="29"/>
      <c r="J26" s="27"/>
      <c r="K26" s="27"/>
      <c r="L26" s="27"/>
      <c r="M26" s="29"/>
      <c r="N26" s="29"/>
      <c r="O26" s="29"/>
      <c r="P26" s="29"/>
      <c r="Q26" s="30"/>
      <c r="R26" s="29"/>
      <c r="S26" s="31"/>
      <c r="T26" s="29"/>
      <c r="U26" s="52"/>
      <c r="V26" s="29"/>
      <c r="W26" s="56"/>
      <c r="X26" s="29"/>
      <c r="Y26" s="91"/>
      <c r="Z26" s="29"/>
      <c r="AA26" s="117"/>
      <c r="AB26" s="27"/>
      <c r="AC26" s="27"/>
      <c r="AD26" s="27"/>
      <c r="AE26" s="27">
        <v>1531230.5</v>
      </c>
      <c r="AF26" s="27">
        <v>6124922</v>
      </c>
      <c r="AG26" s="27">
        <v>6124922</v>
      </c>
      <c r="AH26" s="27">
        <v>6124922</v>
      </c>
      <c r="AI26" s="27">
        <v>6124922</v>
      </c>
      <c r="AJ26" s="27">
        <v>6124922</v>
      </c>
      <c r="AK26" s="27">
        <v>6124922</v>
      </c>
      <c r="AL26" s="27">
        <v>6124922</v>
      </c>
      <c r="AM26" s="27">
        <v>6124922</v>
      </c>
      <c r="AN26" s="71"/>
      <c r="AO26" s="127"/>
      <c r="AP26" s="130"/>
      <c r="AQ26" s="123" t="s">
        <v>201</v>
      </c>
      <c r="AR26" s="27">
        <v>4593691.5</v>
      </c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71"/>
      <c r="BE26" s="127"/>
      <c r="BF26" s="130"/>
      <c r="BG26" s="123" t="s">
        <v>201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</row>
    <row r="27" spans="1:70" ht="13.5" hidden="1" customHeight="1" outlineLevel="1" x14ac:dyDescent="0.2">
      <c r="A27" s="81"/>
      <c r="B27" s="127"/>
      <c r="C27" s="130"/>
      <c r="D27" s="124" t="s">
        <v>195</v>
      </c>
      <c r="E27" s="83"/>
      <c r="F27" s="83"/>
      <c r="G27" s="84"/>
      <c r="H27" s="85"/>
      <c r="I27" s="84"/>
      <c r="J27" s="85"/>
      <c r="K27" s="85"/>
      <c r="L27" s="85"/>
      <c r="M27" s="84"/>
      <c r="N27" s="84"/>
      <c r="O27" s="84"/>
      <c r="P27" s="84"/>
      <c r="Q27" s="86"/>
      <c r="R27" s="84"/>
      <c r="S27" s="87"/>
      <c r="T27" s="84"/>
      <c r="U27" s="88"/>
      <c r="V27" s="84"/>
      <c r="W27" s="89"/>
      <c r="X27" s="84"/>
      <c r="Y27" s="92"/>
      <c r="Z27" s="84"/>
      <c r="AA27" s="118"/>
      <c r="AB27" s="85"/>
      <c r="AC27" s="85"/>
      <c r="AD27" s="85"/>
      <c r="AE27" s="85"/>
      <c r="AF27" s="85">
        <v>2500000</v>
      </c>
      <c r="AG27" s="85">
        <v>2500000</v>
      </c>
      <c r="AH27" s="85">
        <v>2500000</v>
      </c>
      <c r="AI27" s="85">
        <v>2500000</v>
      </c>
      <c r="AJ27" s="85">
        <v>2500000</v>
      </c>
      <c r="AK27" s="85">
        <v>2500000</v>
      </c>
      <c r="AL27" s="85">
        <v>2500000</v>
      </c>
      <c r="AM27" s="85">
        <v>2500000</v>
      </c>
      <c r="AN27" s="85"/>
      <c r="AO27" s="127"/>
      <c r="AP27" s="130"/>
      <c r="AQ27" s="124" t="s">
        <v>195</v>
      </c>
      <c r="AR27" s="85">
        <v>2500000</v>
      </c>
      <c r="AS27" s="85">
        <v>2500000</v>
      </c>
      <c r="AT27" s="85">
        <v>2500000</v>
      </c>
      <c r="AU27" s="85">
        <v>2500000</v>
      </c>
      <c r="AV27" s="85">
        <v>2500000</v>
      </c>
      <c r="AW27" s="85">
        <v>2500000</v>
      </c>
      <c r="AX27" s="85">
        <v>2500000</v>
      </c>
      <c r="AY27" s="85">
        <v>2500000</v>
      </c>
      <c r="AZ27" s="85">
        <v>2500000</v>
      </c>
      <c r="BA27" s="85">
        <v>2500000</v>
      </c>
      <c r="BB27" s="85">
        <v>2500000</v>
      </c>
      <c r="BC27" s="85">
        <v>2500000</v>
      </c>
      <c r="BD27" s="85"/>
      <c r="BE27" s="127"/>
      <c r="BF27" s="130"/>
      <c r="BG27" s="124" t="s">
        <v>195</v>
      </c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</row>
    <row r="28" spans="1:70" ht="13.5" hidden="1" customHeight="1" outlineLevel="1" x14ac:dyDescent="0.2">
      <c r="A28" s="81"/>
      <c r="B28" s="127"/>
      <c r="C28" s="130"/>
      <c r="D28" s="124" t="s">
        <v>196</v>
      </c>
      <c r="E28" s="83"/>
      <c r="F28" s="83"/>
      <c r="G28" s="84"/>
      <c r="H28" s="85"/>
      <c r="I28" s="84"/>
      <c r="J28" s="85"/>
      <c r="K28" s="85"/>
      <c r="L28" s="85"/>
      <c r="M28" s="84"/>
      <c r="N28" s="84"/>
      <c r="O28" s="84"/>
      <c r="P28" s="84"/>
      <c r="Q28" s="86"/>
      <c r="R28" s="84"/>
      <c r="S28" s="87"/>
      <c r="T28" s="84"/>
      <c r="U28" s="88"/>
      <c r="V28" s="84"/>
      <c r="W28" s="89"/>
      <c r="X28" s="84"/>
      <c r="Y28" s="92"/>
      <c r="Z28" s="84"/>
      <c r="AA28" s="118"/>
      <c r="AB28" s="85"/>
      <c r="AC28" s="85"/>
      <c r="AD28" s="85"/>
      <c r="AE28" s="85"/>
      <c r="AF28" s="85"/>
      <c r="AG28" s="85">
        <v>10526315.800000001</v>
      </c>
      <c r="AH28" s="85">
        <v>10526315.800000001</v>
      </c>
      <c r="AI28" s="85">
        <v>10526315.800000001</v>
      </c>
      <c r="AJ28" s="85">
        <v>10526315.800000001</v>
      </c>
      <c r="AK28" s="85">
        <v>10526315.800000001</v>
      </c>
      <c r="AL28" s="85">
        <v>10526315.800000001</v>
      </c>
      <c r="AM28" s="85">
        <v>10526315.800000001</v>
      </c>
      <c r="AN28" s="81"/>
      <c r="AO28" s="127"/>
      <c r="AP28" s="130"/>
      <c r="AQ28" s="124" t="s">
        <v>196</v>
      </c>
      <c r="AR28" s="85">
        <v>10526315.800000001</v>
      </c>
      <c r="AS28" s="85">
        <v>10526315.800000001</v>
      </c>
      <c r="AT28" s="85">
        <v>10526315.800000001</v>
      </c>
      <c r="AU28" s="85">
        <v>10526315.800000001</v>
      </c>
      <c r="AV28" s="85">
        <v>10526315.800000001</v>
      </c>
      <c r="AW28" s="85">
        <v>10526315.800000001</v>
      </c>
      <c r="AX28" s="85">
        <v>10526315.800000001</v>
      </c>
      <c r="AY28" s="85">
        <v>10526315.800000001</v>
      </c>
      <c r="AZ28" s="85">
        <v>10526315.800000001</v>
      </c>
      <c r="BA28" s="85">
        <v>10526315.800000001</v>
      </c>
      <c r="BB28" s="85">
        <v>10526315.800000001</v>
      </c>
      <c r="BC28" s="85">
        <v>10526315.6</v>
      </c>
      <c r="BD28" s="81"/>
      <c r="BE28" s="127"/>
      <c r="BF28" s="130"/>
      <c r="BG28" s="124" t="s">
        <v>196</v>
      </c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</row>
    <row r="29" spans="1:70" ht="13.5" hidden="1" customHeight="1" outlineLevel="1" x14ac:dyDescent="0.2">
      <c r="A29" s="81"/>
      <c r="B29" s="111"/>
      <c r="C29" s="113"/>
      <c r="D29" s="82" t="s">
        <v>198</v>
      </c>
      <c r="E29" s="83"/>
      <c r="F29" s="83"/>
      <c r="G29" s="84"/>
      <c r="H29" s="85"/>
      <c r="I29" s="84"/>
      <c r="J29" s="85"/>
      <c r="K29" s="85"/>
      <c r="L29" s="85"/>
      <c r="M29" s="84"/>
      <c r="N29" s="84"/>
      <c r="O29" s="84"/>
      <c r="P29" s="84"/>
      <c r="Q29" s="86"/>
      <c r="R29" s="84"/>
      <c r="S29" s="87"/>
      <c r="T29" s="84"/>
      <c r="U29" s="88"/>
      <c r="V29" s="84"/>
      <c r="W29" s="89"/>
      <c r="X29" s="84"/>
      <c r="Y29" s="92"/>
      <c r="Z29" s="84"/>
      <c r="AA29" s="118"/>
      <c r="AB29" s="85"/>
      <c r="AC29" s="85"/>
      <c r="AD29" s="85"/>
      <c r="AE29" s="85"/>
      <c r="AF29" s="85"/>
      <c r="AG29" s="85"/>
      <c r="AH29" s="85">
        <v>10000000</v>
      </c>
      <c r="AI29" s="85">
        <v>20000000</v>
      </c>
      <c r="AJ29" s="85">
        <v>20000000</v>
      </c>
      <c r="AK29" s="85">
        <v>20000000</v>
      </c>
      <c r="AL29" s="85">
        <v>30000000</v>
      </c>
      <c r="AM29" s="85">
        <v>10000000</v>
      </c>
      <c r="AN29" s="81"/>
      <c r="AO29" s="111"/>
      <c r="AP29" s="112"/>
      <c r="AQ29" s="82" t="s">
        <v>198</v>
      </c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1"/>
      <c r="BE29" s="111"/>
      <c r="BF29" s="112"/>
      <c r="BG29" s="82" t="s">
        <v>198</v>
      </c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</row>
    <row r="30" spans="1:70" ht="13.5" hidden="1" customHeight="1" outlineLevel="1" x14ac:dyDescent="0.2">
      <c r="A30" s="81"/>
      <c r="B30" s="111"/>
      <c r="C30" s="113"/>
      <c r="D30" s="82" t="s">
        <v>199</v>
      </c>
      <c r="E30" s="83"/>
      <c r="F30" s="83"/>
      <c r="G30" s="84"/>
      <c r="H30" s="85"/>
      <c r="I30" s="84"/>
      <c r="J30" s="85"/>
      <c r="K30" s="85"/>
      <c r="L30" s="85"/>
      <c r="M30" s="84"/>
      <c r="N30" s="84"/>
      <c r="O30" s="84"/>
      <c r="P30" s="84"/>
      <c r="Q30" s="86"/>
      <c r="R30" s="84"/>
      <c r="S30" s="87"/>
      <c r="T30" s="84"/>
      <c r="U30" s="88"/>
      <c r="V30" s="84"/>
      <c r="W30" s="89"/>
      <c r="X30" s="84"/>
      <c r="Y30" s="92"/>
      <c r="Z30" s="84"/>
      <c r="AA30" s="118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>
        <v>20000000</v>
      </c>
      <c r="AN30" s="81"/>
      <c r="AO30" s="111"/>
      <c r="AP30" s="112"/>
      <c r="AQ30" s="82" t="s">
        <v>199</v>
      </c>
      <c r="AR30" s="85">
        <v>40000000</v>
      </c>
      <c r="AS30" s="85">
        <v>20000000</v>
      </c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1"/>
      <c r="BE30" s="111"/>
      <c r="BF30" s="112"/>
      <c r="BG30" s="82" t="s">
        <v>199</v>
      </c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</row>
    <row r="31" spans="1:70" ht="13.5" hidden="1" customHeight="1" outlineLevel="1" x14ac:dyDescent="0.2">
      <c r="A31" s="81"/>
      <c r="B31" s="111"/>
      <c r="C31" s="113"/>
      <c r="D31" s="82" t="s">
        <v>200</v>
      </c>
      <c r="E31" s="83"/>
      <c r="F31" s="83"/>
      <c r="G31" s="84"/>
      <c r="H31" s="85"/>
      <c r="I31" s="84"/>
      <c r="J31" s="85"/>
      <c r="K31" s="85"/>
      <c r="L31" s="85"/>
      <c r="M31" s="84"/>
      <c r="N31" s="84"/>
      <c r="O31" s="84"/>
      <c r="P31" s="84"/>
      <c r="Q31" s="86"/>
      <c r="R31" s="84"/>
      <c r="S31" s="87"/>
      <c r="T31" s="84"/>
      <c r="U31" s="88"/>
      <c r="V31" s="84"/>
      <c r="W31" s="89"/>
      <c r="X31" s="84"/>
      <c r="Y31" s="92"/>
      <c r="Z31" s="84"/>
      <c r="AA31" s="118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1"/>
      <c r="AO31" s="111"/>
      <c r="AP31" s="112"/>
      <c r="AQ31" s="82" t="s">
        <v>200</v>
      </c>
      <c r="AR31" s="85"/>
      <c r="AS31" s="85"/>
      <c r="AT31" s="85">
        <v>20000000</v>
      </c>
      <c r="AU31" s="85">
        <v>40000000</v>
      </c>
      <c r="AV31" s="85">
        <v>20000000</v>
      </c>
      <c r="AW31" s="85"/>
      <c r="AX31" s="85"/>
      <c r="AY31" s="85"/>
      <c r="AZ31" s="85"/>
      <c r="BA31" s="85"/>
      <c r="BB31" s="85"/>
      <c r="BC31" s="85"/>
      <c r="BD31" s="81"/>
      <c r="BE31" s="111"/>
      <c r="BF31" s="112"/>
      <c r="BG31" s="82" t="s">
        <v>200</v>
      </c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</row>
    <row r="32" spans="1:70" collapsed="1" x14ac:dyDescent="0.2"/>
    <row r="33" spans="1:70" ht="21" x14ac:dyDescent="0.2">
      <c r="A33" s="199" t="s">
        <v>0</v>
      </c>
      <c r="B33" s="200"/>
      <c r="C33" s="200"/>
      <c r="D33" s="201"/>
      <c r="E33" s="3">
        <v>2011</v>
      </c>
      <c r="F33" s="3">
        <v>2012</v>
      </c>
      <c r="G33" s="3">
        <v>2013</v>
      </c>
      <c r="H33" s="3" t="s">
        <v>13</v>
      </c>
      <c r="I33" s="4">
        <v>2014</v>
      </c>
      <c r="J33" s="4" t="s">
        <v>15</v>
      </c>
      <c r="K33" s="4">
        <v>2015</v>
      </c>
      <c r="L33" s="4" t="s">
        <v>16</v>
      </c>
      <c r="M33" s="4">
        <v>2016</v>
      </c>
      <c r="N33" s="4" t="s">
        <v>18</v>
      </c>
      <c r="O33" s="4">
        <v>2017</v>
      </c>
      <c r="P33" s="4" t="s">
        <v>22</v>
      </c>
      <c r="Q33" s="5">
        <v>2018</v>
      </c>
      <c r="R33" s="4" t="s">
        <v>39</v>
      </c>
      <c r="S33" s="6">
        <v>2019</v>
      </c>
      <c r="T33" s="4" t="s">
        <v>181</v>
      </c>
      <c r="U33" s="49">
        <v>2020</v>
      </c>
      <c r="V33" s="4" t="s">
        <v>187</v>
      </c>
      <c r="W33" s="54">
        <v>2021</v>
      </c>
      <c r="X33" s="4" t="s">
        <v>189</v>
      </c>
      <c r="Y33" s="103">
        <v>2022</v>
      </c>
      <c r="Z33" s="120" t="s">
        <v>202</v>
      </c>
      <c r="AA33" s="114">
        <v>2023</v>
      </c>
      <c r="AB33" s="3">
        <v>2024</v>
      </c>
      <c r="AC33" s="3">
        <v>2025</v>
      </c>
      <c r="AD33" s="3">
        <v>2026</v>
      </c>
      <c r="AE33" s="3">
        <v>2027</v>
      </c>
      <c r="AF33" s="3">
        <v>2028</v>
      </c>
      <c r="AG33" s="3">
        <v>2029</v>
      </c>
      <c r="AH33" s="3">
        <v>2030</v>
      </c>
      <c r="AI33" s="3">
        <v>2031</v>
      </c>
      <c r="AJ33" s="3">
        <v>2032</v>
      </c>
      <c r="AK33" s="3">
        <v>2033</v>
      </c>
      <c r="AL33" s="3">
        <v>2034</v>
      </c>
      <c r="AM33" s="3">
        <v>2035</v>
      </c>
      <c r="AN33" s="220" t="s">
        <v>0</v>
      </c>
      <c r="AO33" s="221"/>
      <c r="AP33" s="221"/>
      <c r="AQ33" s="222"/>
      <c r="AR33" s="3">
        <v>2036</v>
      </c>
      <c r="AS33" s="3">
        <v>2037</v>
      </c>
      <c r="AT33" s="3">
        <v>2038</v>
      </c>
      <c r="AU33" s="3">
        <v>2039</v>
      </c>
      <c r="AV33" s="3">
        <v>2040</v>
      </c>
      <c r="AW33" s="3">
        <v>2041</v>
      </c>
      <c r="AX33" s="3">
        <v>2042</v>
      </c>
      <c r="AY33" s="3">
        <v>2043</v>
      </c>
      <c r="AZ33" s="3">
        <v>2044</v>
      </c>
      <c r="BA33" s="3">
        <v>2045</v>
      </c>
      <c r="BB33" s="3">
        <v>2046</v>
      </c>
      <c r="BC33" s="3">
        <v>2047</v>
      </c>
      <c r="BD33" s="220" t="s">
        <v>0</v>
      </c>
      <c r="BE33" s="221"/>
      <c r="BF33" s="221"/>
      <c r="BG33" s="222"/>
      <c r="BH33" s="3">
        <v>2048</v>
      </c>
      <c r="BI33" s="3">
        <v>2049</v>
      </c>
      <c r="BJ33" s="3">
        <v>2050</v>
      </c>
      <c r="BK33" s="3">
        <v>2051</v>
      </c>
      <c r="BL33" s="3">
        <v>2052</v>
      </c>
      <c r="BM33" s="3">
        <v>2053</v>
      </c>
      <c r="BN33" s="3">
        <v>2054</v>
      </c>
      <c r="BO33" s="3">
        <v>2055</v>
      </c>
      <c r="BP33" s="3">
        <v>2056</v>
      </c>
      <c r="BQ33" s="3">
        <v>2057</v>
      </c>
      <c r="BR33" s="3">
        <v>2058</v>
      </c>
    </row>
    <row r="34" spans="1:70" ht="20.25" customHeight="1" x14ac:dyDescent="0.2">
      <c r="A34" s="132" t="s">
        <v>118</v>
      </c>
      <c r="B34" s="230" t="s">
        <v>208</v>
      </c>
      <c r="C34" s="231"/>
      <c r="D34" s="232"/>
      <c r="E34" s="133" t="e">
        <f>#REF!+E35+E36+E37</f>
        <v>#REF!</v>
      </c>
      <c r="F34" s="133" t="e">
        <f>#REF!+F35+F36+F37</f>
        <v>#REF!</v>
      </c>
      <c r="G34" s="133" t="e">
        <f>#REF!+G35+G36+G37</f>
        <v>#REF!</v>
      </c>
      <c r="H34" s="134" t="e">
        <f>#REF!+H35+H36+#REF!+H37</f>
        <v>#REF!</v>
      </c>
      <c r="I34" s="135" t="e">
        <f>#REF!+I35+I36+I37+I38</f>
        <v>#REF!</v>
      </c>
      <c r="J34" s="134" t="e">
        <f>#REF!+J35+J36+J37+J38</f>
        <v>#REF!</v>
      </c>
      <c r="K34" s="134"/>
      <c r="L34" s="134"/>
      <c r="M34" s="135" t="e">
        <f>#REF!+M35+M36+M37+M38</f>
        <v>#REF!</v>
      </c>
      <c r="N34" s="135"/>
      <c r="O34" s="135"/>
      <c r="P34" s="135"/>
      <c r="Q34" s="136"/>
      <c r="R34" s="135"/>
      <c r="S34" s="137" t="e">
        <f>#REF!+S35+S36+S37+S38+S39</f>
        <v>#REF!</v>
      </c>
      <c r="T34" s="135"/>
      <c r="U34" s="138" t="e">
        <f>#REF!+U35+U36+U37+U38+U39+U40+U41+U43+U44+U45+U46+U47</f>
        <v>#REF!</v>
      </c>
      <c r="V34" s="135"/>
      <c r="W34" s="139" t="e">
        <f>#REF!+W35+W36+W37+W38+W39+W40+W41+W43+W44+W45+W46+W47</f>
        <v>#REF!</v>
      </c>
      <c r="X34" s="135"/>
      <c r="Y34" s="140" t="e">
        <f>#REF!+Y35+Y36+Y37+Y38+Y39+Y40+Y41+Y43+Y44+Y45+Y46+Y47</f>
        <v>#REF!</v>
      </c>
      <c r="Z34" s="135"/>
      <c r="AA34" s="141" t="e">
        <f>#REF!+AA35+AA36+AA37+AA38+AA39+AA40+AA41+AA43+AA44+AA45+AA46+AA47+AA48+AA49</f>
        <v>#REF!</v>
      </c>
      <c r="AB34" s="135">
        <f>AB42+AB55</f>
        <v>22146416.427449107</v>
      </c>
      <c r="AC34" s="135">
        <f t="shared" ref="AC34:AM34" si="3">AC42+AC55</f>
        <v>18268461.183205105</v>
      </c>
      <c r="AD34" s="135">
        <f t="shared" si="3"/>
        <v>16062005.978961105</v>
      </c>
      <c r="AE34" s="135">
        <f t="shared" si="3"/>
        <v>12343050.734717105</v>
      </c>
      <c r="AF34" s="135">
        <f t="shared" si="3"/>
        <v>8938295.5404731035</v>
      </c>
      <c r="AG34" s="135">
        <f t="shared" si="3"/>
        <v>7177567.7026824998</v>
      </c>
      <c r="AH34" s="135">
        <f t="shared" si="3"/>
        <v>5541752.0525856996</v>
      </c>
      <c r="AI34" s="135">
        <f t="shared" si="3"/>
        <v>3917999.4324888992</v>
      </c>
      <c r="AJ34" s="135">
        <f t="shared" si="3"/>
        <v>2632203.8123920993</v>
      </c>
      <c r="AK34" s="135">
        <f t="shared" si="3"/>
        <v>1467756.1108168501</v>
      </c>
      <c r="AL34" s="135">
        <f t="shared" si="3"/>
        <v>892803.52263422532</v>
      </c>
      <c r="AM34" s="135">
        <f t="shared" si="3"/>
        <v>405000</v>
      </c>
      <c r="AN34" s="132" t="s">
        <v>118</v>
      </c>
      <c r="AO34" s="230" t="s">
        <v>205</v>
      </c>
      <c r="AP34" s="231"/>
      <c r="AQ34" s="232"/>
      <c r="AR34" s="135" t="e">
        <f>#REF!+AR35+AR36+AR37+AR38+AR39+AR40+AR41+AR43+AR44+AR45+AR46+AR47+AR48+AR49+AR50+AR51+AR52+AR53+AR54</f>
        <v>#REF!</v>
      </c>
      <c r="AS34" s="135" t="e">
        <f>#REF!+AS35+AS36+AS37+AS38+AS39+AS40+AS41+AS43+AS44+AS45+AS46+AS47+AS48+AS49+AS50+AS51+AS52+AS53+AS54</f>
        <v>#REF!</v>
      </c>
      <c r="AT34" s="135" t="e">
        <f>#REF!+AT35+AT36+AT37+AT38+AT39+AT40+AT41+AT43+AT44+AT45+AT46+AT47+AT48+AT49+AT50+AT51+AT52+AT53+AT54</f>
        <v>#REF!</v>
      </c>
      <c r="AU34" s="135" t="e">
        <f>#REF!+AU35+AU36+AU37+AU38+AU39+AU40+AU41+AU43+AU44+AU45+AU46+AU47+AU48+AU49+AU50+AU51+AU52+AU53+AU54</f>
        <v>#REF!</v>
      </c>
      <c r="AV34" s="135" t="e">
        <f>#REF!+AV35+AV36+AV37+AV38+AV39+AV40+AV41+AV43+AV44+AV45+AV46+AV47+AV48+AV49+AV50+AV51+AV52+AV53+AV54</f>
        <v>#REF!</v>
      </c>
      <c r="AW34" s="135" t="e">
        <f>#REF!+AW35+AW36+AW37+AW38+AW39+AW40+AW41+AW43+AW44+AW45+AW46+AW47+AW48+AW49+AW50+AW51+AW52+AW53+AW54</f>
        <v>#REF!</v>
      </c>
      <c r="AX34" s="135" t="e">
        <f>#REF!+AX35+AX36+AX37+AX38+AX39+AX40+AX41+AX43+AX44+AX45+AX46+AX47+AX48+AX49+AX50+AX51+AX52+AX53+AX54</f>
        <v>#REF!</v>
      </c>
      <c r="AY34" s="135" t="e">
        <f>#REF!+AY35+AY36+AY37+AY38+AY39+AY40+AY41+AY43+AY44+AY45+AY46+AY47+AY48+AY49+AY50+AY51+AY52+AY53+AY54</f>
        <v>#REF!</v>
      </c>
      <c r="AZ34" s="135" t="e">
        <f>#REF!+AZ35+AZ36+AZ37+AZ38+AZ39+AZ40+AZ41+AZ43+AZ44+AZ45+AZ46+AZ47+AZ48+AZ49+AZ50+AZ51+AZ52+AZ53+AZ54</f>
        <v>#REF!</v>
      </c>
      <c r="BA34" s="135" t="e">
        <f>#REF!+BA35+BA36+BA37+BA38+BA39+BA40+BA41+BA43+BA44+BA45+BA46+BA47+BA48+BA49+BA50+BA51+BA52+BA53+BA54</f>
        <v>#REF!</v>
      </c>
      <c r="BB34" s="135" t="e">
        <f>#REF!+BB35+BB36+BB37+BB38+BB39+BB40+BB41+BB43+BB44+BB45+BB46+BB47+BB48+BB49+BB50+BB51+BB52+BB53+BB54</f>
        <v>#REF!</v>
      </c>
      <c r="BC34" s="135" t="e">
        <f>#REF!+BC35+BC36+BC37+BC38+BC39+BC40+BC41+BC43+BC44+BC45+BC46+BC47+BC48+BC49+BC50+BC51+BC52+BC53+BC54</f>
        <v>#REF!</v>
      </c>
      <c r="BD34" s="132" t="s">
        <v>118</v>
      </c>
      <c r="BE34" s="230" t="s">
        <v>205</v>
      </c>
      <c r="BF34" s="231"/>
      <c r="BG34" s="232"/>
      <c r="BH34" s="135" t="e">
        <f>#REF!+BH35+BH36+BH37+BH38+BH39+BH40+BH41+BH43+BH44+BH45+BH46+BH47+BH48+BH49+BH50+BH51+BH52+BH53+BH54</f>
        <v>#REF!</v>
      </c>
      <c r="BI34" s="135" t="e">
        <f>#REF!+BI35+BI36+BI37+BI38+BI39+BI40+BI41+BI43+BI44+BI45+BI46+BI47+BI48+BI49+BI50+BI51+BI52+BI53+BI54</f>
        <v>#REF!</v>
      </c>
      <c r="BJ34" s="135" t="e">
        <f>#REF!+BJ35+BJ36+BJ37+BJ38+BJ39+BJ40+BJ41+BJ43+BJ44+BJ45+BJ46+BJ47+BJ48+BJ49+BJ50+BJ51+BJ52+BJ53+BJ54</f>
        <v>#REF!</v>
      </c>
      <c r="BK34" s="135" t="e">
        <f>#REF!+BK35+BK36+BK37+BK38+BK39+BK40+BK41+BK43+BK44+BK45+BK46+BK47+BK48+BK49+BK50+BK51+BK52+BK53+BK54</f>
        <v>#REF!</v>
      </c>
      <c r="BL34" s="135" t="e">
        <f>#REF!+BL35+BL36+BL37+BL38+BL39+BL40+BL41+BL43+BL44+BL45+BL46+BL47+BL48+BL49+BL50+BL51+BL52+BL53+BL54</f>
        <v>#REF!</v>
      </c>
      <c r="BM34" s="135" t="e">
        <f>#REF!+BM35+BM36+BM37+BM38+BM39+BM40+BM41+BM43+BM44+BM45+BM46+BM47+BM48+BM49+BM50+BM51+BM52+BM53+BM54</f>
        <v>#REF!</v>
      </c>
      <c r="BN34" s="135" t="e">
        <f>#REF!+BN35+BN36+BN37+BN38+BN39+BN40+BN41+BN43+BN44+BN45+BN46+BN47+BN48+BN49+BN50+BN51+BN52+BN53+BN54</f>
        <v>#REF!</v>
      </c>
      <c r="BO34" s="135" t="e">
        <f>#REF!+BO35+BO36+BO37+BO38+BO39+BO40+BO41+BO43+BO44+BO45+BO46+BO47+BO48+BO49+BO50+BO51+BO52+BO53+BO54</f>
        <v>#REF!</v>
      </c>
      <c r="BP34" s="135" t="e">
        <f>#REF!+BP35+BP36+BP37+BP38+BP39+BP40+BP41+BP43+BP44+BP45+BP46+BP47+BP48+BP49+BP50+BP51+BP52+BP53+BP54</f>
        <v>#REF!</v>
      </c>
      <c r="BQ34" s="135" t="e">
        <f>#REF!+BQ35+BQ36+BQ37+BQ38+BQ39+BQ40+BQ41+BQ43+BQ44+BQ45+BQ46+BQ47+BQ48+BQ49+BQ50+BQ51+BQ52+BQ53+BQ54</f>
        <v>#REF!</v>
      </c>
      <c r="BR34" s="135" t="e">
        <f>#REF!+BR35+BR36+BR37+BR38+BR39+BR40+BR41+BR43+BR44+BR45+BR46+BR47+BR48+BR49+BR50+BR51+BR52+BR53+BR54</f>
        <v>#REF!</v>
      </c>
    </row>
    <row r="35" spans="1:70" ht="13.5" hidden="1" customHeight="1" outlineLevel="1" x14ac:dyDescent="0.2">
      <c r="A35" s="71"/>
      <c r="B35" s="125"/>
      <c r="C35" s="129"/>
      <c r="D35" s="121" t="s">
        <v>9</v>
      </c>
      <c r="E35" s="22"/>
      <c r="F35" s="22"/>
      <c r="G35" s="23"/>
      <c r="H35" s="24"/>
      <c r="I35" s="23"/>
      <c r="J35" s="24"/>
      <c r="K35" s="24"/>
      <c r="L35" s="24"/>
      <c r="M35" s="23">
        <v>4600000</v>
      </c>
      <c r="N35" s="23"/>
      <c r="O35" s="23">
        <v>4600000</v>
      </c>
      <c r="P35" s="23">
        <v>4600000</v>
      </c>
      <c r="Q35" s="25"/>
      <c r="R35" s="23"/>
      <c r="S35" s="26">
        <v>4600000</v>
      </c>
      <c r="T35" s="23"/>
      <c r="U35" s="51">
        <v>4600000</v>
      </c>
      <c r="V35" s="23"/>
      <c r="W35" s="55">
        <v>4600000</v>
      </c>
      <c r="X35" s="23"/>
      <c r="Y35" s="90">
        <v>4600000</v>
      </c>
      <c r="Z35" s="23"/>
      <c r="AA35" s="115">
        <v>4600000</v>
      </c>
      <c r="AB35" s="24"/>
      <c r="AC35" s="24"/>
      <c r="AD35" s="24"/>
      <c r="AE35" s="24"/>
      <c r="AF35" s="96"/>
      <c r="AG35" s="24"/>
      <c r="AH35" s="24"/>
      <c r="AI35" s="24"/>
      <c r="AJ35" s="24"/>
      <c r="AK35" s="24"/>
      <c r="AL35" s="24"/>
      <c r="AM35" s="24"/>
      <c r="AN35" s="71"/>
      <c r="AO35" s="125"/>
      <c r="AP35" s="129"/>
      <c r="AQ35" s="121" t="s">
        <v>9</v>
      </c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71"/>
      <c r="BE35" s="125"/>
      <c r="BF35" s="129"/>
      <c r="BG35" s="121" t="s">
        <v>9</v>
      </c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</row>
    <row r="36" spans="1:70" ht="13.5" hidden="1" customHeight="1" outlineLevel="1" x14ac:dyDescent="0.2">
      <c r="A36" s="71"/>
      <c r="B36" s="125"/>
      <c r="C36" s="129"/>
      <c r="D36" s="121" t="s">
        <v>10</v>
      </c>
      <c r="E36" s="22"/>
      <c r="F36" s="22"/>
      <c r="G36" s="23"/>
      <c r="H36" s="24"/>
      <c r="I36" s="23"/>
      <c r="J36" s="24"/>
      <c r="K36" s="24"/>
      <c r="L36" s="24"/>
      <c r="M36" s="23"/>
      <c r="N36" s="23"/>
      <c r="O36" s="23">
        <v>3600000</v>
      </c>
      <c r="P36" s="23">
        <v>3600000</v>
      </c>
      <c r="Q36" s="25"/>
      <c r="R36" s="23"/>
      <c r="S36" s="26">
        <v>3600000</v>
      </c>
      <c r="T36" s="23"/>
      <c r="U36" s="51">
        <v>3600000</v>
      </c>
      <c r="V36" s="23"/>
      <c r="W36" s="55">
        <v>3600000</v>
      </c>
      <c r="X36" s="23"/>
      <c r="Y36" s="90">
        <v>3600000</v>
      </c>
      <c r="Z36" s="23"/>
      <c r="AA36" s="115">
        <v>3600000</v>
      </c>
      <c r="AB36" s="24"/>
      <c r="AC36" s="24"/>
      <c r="AD36" s="24"/>
      <c r="AE36" s="24"/>
      <c r="AF36" s="96"/>
      <c r="AG36" s="24"/>
      <c r="AH36" s="24"/>
      <c r="AI36" s="24"/>
      <c r="AJ36" s="24"/>
      <c r="AK36" s="24"/>
      <c r="AL36" s="24"/>
      <c r="AM36" s="24"/>
      <c r="AN36" s="71"/>
      <c r="AO36" s="125"/>
      <c r="AP36" s="129"/>
      <c r="AQ36" s="121" t="s">
        <v>10</v>
      </c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71"/>
      <c r="BE36" s="125"/>
      <c r="BF36" s="129"/>
      <c r="BG36" s="121" t="s">
        <v>10</v>
      </c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</row>
    <row r="37" spans="1:70" ht="13.5" hidden="1" customHeight="1" outlineLevel="1" x14ac:dyDescent="0.2">
      <c r="A37" s="71"/>
      <c r="B37" s="125"/>
      <c r="C37" s="129"/>
      <c r="D37" s="121" t="s">
        <v>11</v>
      </c>
      <c r="E37" s="22"/>
      <c r="F37" s="22"/>
      <c r="G37" s="23"/>
      <c r="H37" s="24"/>
      <c r="I37" s="23"/>
      <c r="J37" s="24"/>
      <c r="K37" s="24"/>
      <c r="L37" s="24"/>
      <c r="M37" s="23">
        <v>2204081.63</v>
      </c>
      <c r="N37" s="23"/>
      <c r="O37" s="23">
        <v>8816326.5199999996</v>
      </c>
      <c r="P37" s="23">
        <v>8816326.5199999996</v>
      </c>
      <c r="Q37" s="25"/>
      <c r="R37" s="23"/>
      <c r="S37" s="26">
        <v>8816326.5199999996</v>
      </c>
      <c r="T37" s="23"/>
      <c r="U37" s="51">
        <v>8816326.5199999996</v>
      </c>
      <c r="V37" s="23"/>
      <c r="W37" s="55">
        <v>8816326.5199999996</v>
      </c>
      <c r="X37" s="23"/>
      <c r="Y37" s="90">
        <v>8816326.5199999996</v>
      </c>
      <c r="Z37" s="23"/>
      <c r="AA37" s="115">
        <v>8816326.5600000005</v>
      </c>
      <c r="AB37" s="24"/>
      <c r="AC37" s="24"/>
      <c r="AD37" s="24"/>
      <c r="AE37" s="24"/>
      <c r="AF37" s="96"/>
      <c r="AG37" s="24"/>
      <c r="AH37" s="24"/>
      <c r="AI37" s="24"/>
      <c r="AJ37" s="24"/>
      <c r="AK37" s="24"/>
      <c r="AL37" s="24"/>
      <c r="AM37" s="24"/>
      <c r="AN37" s="71"/>
      <c r="AO37" s="125"/>
      <c r="AP37" s="129"/>
      <c r="AQ37" s="121" t="s">
        <v>11</v>
      </c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71"/>
      <c r="BE37" s="125"/>
      <c r="BF37" s="129"/>
      <c r="BG37" s="121" t="s">
        <v>11</v>
      </c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</row>
    <row r="38" spans="1:70" ht="13.5" hidden="1" customHeight="1" outlineLevel="1" x14ac:dyDescent="0.2">
      <c r="A38" s="71"/>
      <c r="B38" s="125"/>
      <c r="C38" s="129"/>
      <c r="D38" s="121" t="s">
        <v>14</v>
      </c>
      <c r="E38" s="22"/>
      <c r="F38" s="22"/>
      <c r="G38" s="23"/>
      <c r="H38" s="24"/>
      <c r="I38" s="23"/>
      <c r="J38" s="24"/>
      <c r="K38" s="24"/>
      <c r="L38" s="24"/>
      <c r="M38" s="23"/>
      <c r="N38" s="23"/>
      <c r="O38" s="23"/>
      <c r="P38" s="23">
        <f>876923.08*2</f>
        <v>1753846.16</v>
      </c>
      <c r="Q38" s="25">
        <v>1753846.16</v>
      </c>
      <c r="R38" s="23"/>
      <c r="S38" s="26">
        <f>876923.08*4</f>
        <v>3507692.32</v>
      </c>
      <c r="T38" s="23"/>
      <c r="U38" s="51">
        <f>876923.08*4</f>
        <v>3507692.32</v>
      </c>
      <c r="V38" s="23"/>
      <c r="W38" s="55">
        <f>876923.08*4</f>
        <v>3507692.32</v>
      </c>
      <c r="X38" s="23"/>
      <c r="Y38" s="90">
        <f t="shared" ref="Y38:AA38" si="4">876923.08*4</f>
        <v>3507692.32</v>
      </c>
      <c r="Z38" s="23"/>
      <c r="AA38" s="115">
        <f t="shared" si="4"/>
        <v>3507692.32</v>
      </c>
      <c r="AB38" s="24"/>
      <c r="AC38" s="24"/>
      <c r="AD38" s="24"/>
      <c r="AE38" s="24"/>
      <c r="AF38" s="96"/>
      <c r="AG38" s="24"/>
      <c r="AH38" s="24"/>
      <c r="AI38" s="24"/>
      <c r="AJ38" s="24"/>
      <c r="AK38" s="24"/>
      <c r="AL38" s="24"/>
      <c r="AM38" s="24"/>
      <c r="AN38" s="71"/>
      <c r="AO38" s="125"/>
      <c r="AP38" s="129"/>
      <c r="AQ38" s="121" t="s">
        <v>14</v>
      </c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71"/>
      <c r="BE38" s="125"/>
      <c r="BF38" s="129"/>
      <c r="BG38" s="121" t="s">
        <v>14</v>
      </c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</row>
    <row r="39" spans="1:70" ht="13.5" hidden="1" customHeight="1" outlineLevel="1" x14ac:dyDescent="0.2">
      <c r="A39" s="74"/>
      <c r="B39" s="125"/>
      <c r="C39" s="129"/>
      <c r="D39" s="121" t="s">
        <v>21</v>
      </c>
      <c r="E39" s="22"/>
      <c r="F39" s="22"/>
      <c r="G39" s="23"/>
      <c r="H39" s="24"/>
      <c r="I39" s="23"/>
      <c r="J39" s="24"/>
      <c r="K39" s="24"/>
      <c r="L39" s="24"/>
      <c r="M39" s="23"/>
      <c r="N39" s="23"/>
      <c r="O39" s="23"/>
      <c r="P39" s="23"/>
      <c r="Q39" s="25"/>
      <c r="R39" s="23"/>
      <c r="S39" s="26">
        <v>3991071.42</v>
      </c>
      <c r="T39" s="23"/>
      <c r="U39" s="51">
        <v>5321428.5599999996</v>
      </c>
      <c r="V39" s="23"/>
      <c r="W39" s="55">
        <v>5321428.5599999996</v>
      </c>
      <c r="X39" s="23"/>
      <c r="Y39" s="90">
        <v>5321428.5599999996</v>
      </c>
      <c r="Z39" s="23"/>
      <c r="AA39" s="115">
        <v>5321428.5599999996</v>
      </c>
      <c r="AB39" s="24"/>
      <c r="AC39" s="24"/>
      <c r="AD39" s="24"/>
      <c r="AE39" s="24"/>
      <c r="AF39" s="96"/>
      <c r="AG39" s="24"/>
      <c r="AH39" s="24"/>
      <c r="AI39" s="24"/>
      <c r="AJ39" s="24"/>
      <c r="AK39" s="24"/>
      <c r="AL39" s="27"/>
      <c r="AM39" s="27"/>
      <c r="AN39" s="74"/>
      <c r="AO39" s="125"/>
      <c r="AP39" s="129"/>
      <c r="AQ39" s="121" t="s">
        <v>21</v>
      </c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74"/>
      <c r="BE39" s="125"/>
      <c r="BF39" s="129"/>
      <c r="BG39" s="121" t="s">
        <v>21</v>
      </c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</row>
    <row r="40" spans="1:70" ht="13.5" hidden="1" customHeight="1" outlineLevel="1" x14ac:dyDescent="0.2">
      <c r="A40" s="74"/>
      <c r="B40" s="125"/>
      <c r="C40" s="129"/>
      <c r="D40" s="121" t="s">
        <v>19</v>
      </c>
      <c r="E40" s="22"/>
      <c r="F40" s="22"/>
      <c r="G40" s="23"/>
      <c r="H40" s="24"/>
      <c r="I40" s="23"/>
      <c r="J40" s="24"/>
      <c r="K40" s="24"/>
      <c r="L40" s="24"/>
      <c r="M40" s="23"/>
      <c r="N40" s="23"/>
      <c r="O40" s="23"/>
      <c r="P40" s="23"/>
      <c r="Q40" s="25"/>
      <c r="R40" s="23"/>
      <c r="S40" s="26"/>
      <c r="T40" s="23"/>
      <c r="U40" s="51"/>
      <c r="V40" s="23"/>
      <c r="W40" s="55">
        <v>5357142.84</v>
      </c>
      <c r="X40" s="23"/>
      <c r="Y40" s="90">
        <v>5357142.84</v>
      </c>
      <c r="Z40" s="23"/>
      <c r="AA40" s="115">
        <v>5357142.84</v>
      </c>
      <c r="AB40" s="24"/>
      <c r="AC40" s="24"/>
      <c r="AD40" s="24"/>
      <c r="AE40" s="24"/>
      <c r="AF40" s="96"/>
      <c r="AG40" s="24"/>
      <c r="AH40" s="24"/>
      <c r="AI40" s="24"/>
      <c r="AJ40" s="24"/>
      <c r="AK40" s="24"/>
      <c r="AL40" s="24"/>
      <c r="AM40" s="24"/>
      <c r="AN40" s="74"/>
      <c r="AO40" s="125"/>
      <c r="AP40" s="129"/>
      <c r="AQ40" s="121" t="s">
        <v>19</v>
      </c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74"/>
      <c r="BE40" s="125"/>
      <c r="BF40" s="129"/>
      <c r="BG40" s="121" t="s">
        <v>19</v>
      </c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</row>
    <row r="41" spans="1:70" ht="13.5" hidden="1" customHeight="1" outlineLevel="1" x14ac:dyDescent="0.2">
      <c r="A41" s="74"/>
      <c r="B41" s="125"/>
      <c r="C41" s="129"/>
      <c r="D41" s="121" t="s">
        <v>20</v>
      </c>
      <c r="E41" s="28"/>
      <c r="F41" s="28"/>
      <c r="G41" s="29"/>
      <c r="H41" s="27"/>
      <c r="I41" s="29"/>
      <c r="J41" s="27"/>
      <c r="K41" s="27"/>
      <c r="L41" s="27"/>
      <c r="M41" s="29"/>
      <c r="N41" s="29"/>
      <c r="O41" s="29"/>
      <c r="P41" s="29"/>
      <c r="Q41" s="30"/>
      <c r="R41" s="29"/>
      <c r="S41" s="31"/>
      <c r="T41" s="29"/>
      <c r="U41" s="52"/>
      <c r="V41" s="29"/>
      <c r="W41" s="55">
        <v>961538.46</v>
      </c>
      <c r="X41" s="23"/>
      <c r="Y41" s="90">
        <v>1923076.92</v>
      </c>
      <c r="Z41" s="23"/>
      <c r="AA41" s="115">
        <v>1923076.92</v>
      </c>
      <c r="AB41" s="24"/>
      <c r="AC41" s="24"/>
      <c r="AD41" s="24"/>
      <c r="AE41" s="24"/>
      <c r="AF41" s="96"/>
      <c r="AG41" s="24"/>
      <c r="AH41" s="24"/>
      <c r="AI41" s="24"/>
      <c r="AJ41" s="24"/>
      <c r="AK41" s="24"/>
      <c r="AL41" s="24"/>
      <c r="AM41" s="24"/>
      <c r="AN41" s="74"/>
      <c r="AO41" s="125"/>
      <c r="AP41" s="129"/>
      <c r="AQ41" s="121" t="s">
        <v>20</v>
      </c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74"/>
      <c r="BE41" s="125"/>
      <c r="BF41" s="129"/>
      <c r="BG41" s="121" t="s">
        <v>20</v>
      </c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</row>
    <row r="42" spans="1:70" s="142" customFormat="1" ht="13.5" customHeight="1" collapsed="1" x14ac:dyDescent="0.2">
      <c r="A42" s="64"/>
      <c r="B42" s="144"/>
      <c r="C42" s="145"/>
      <c r="D42" s="143" t="s">
        <v>206</v>
      </c>
      <c r="E42" s="19"/>
      <c r="F42" s="19"/>
      <c r="G42" s="9"/>
      <c r="H42" s="8"/>
      <c r="I42" s="9"/>
      <c r="J42" s="8"/>
      <c r="K42" s="8"/>
      <c r="L42" s="8"/>
      <c r="M42" s="9"/>
      <c r="N42" s="9"/>
      <c r="O42" s="9"/>
      <c r="P42" s="9"/>
      <c r="Q42" s="10"/>
      <c r="R42" s="9"/>
      <c r="S42" s="11"/>
      <c r="T42" s="9"/>
      <c r="U42" s="50"/>
      <c r="V42" s="9"/>
      <c r="W42" s="146"/>
      <c r="X42" s="147"/>
      <c r="Y42" s="148"/>
      <c r="Z42" s="147"/>
      <c r="AA42" s="149"/>
      <c r="AB42" s="150">
        <v>9260916.4274491053</v>
      </c>
      <c r="AC42" s="150">
        <v>7854461.1832051044</v>
      </c>
      <c r="AD42" s="150">
        <v>6448005.9789611045</v>
      </c>
      <c r="AE42" s="150">
        <v>5041550.7347171037</v>
      </c>
      <c r="AF42" s="151">
        <v>3635095.5404731045</v>
      </c>
      <c r="AG42" s="150">
        <v>2488567.7026824998</v>
      </c>
      <c r="AH42" s="150">
        <v>1775252.0525856994</v>
      </c>
      <c r="AI42" s="150">
        <v>1118999.4324888992</v>
      </c>
      <c r="AJ42" s="150">
        <v>616603.81239209918</v>
      </c>
      <c r="AK42" s="150">
        <v>257756.11081685009</v>
      </c>
      <c r="AL42" s="150">
        <v>82803.52263422533</v>
      </c>
      <c r="AM42" s="150"/>
      <c r="AN42" s="64"/>
      <c r="AO42" s="144"/>
      <c r="AP42" s="145"/>
      <c r="AQ42" s="143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64"/>
      <c r="BE42" s="144"/>
      <c r="BF42" s="145"/>
      <c r="BG42" s="143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</row>
    <row r="43" spans="1:70" ht="13.5" hidden="1" customHeight="1" outlineLevel="1" x14ac:dyDescent="0.2">
      <c r="A43" s="74"/>
      <c r="B43" s="125"/>
      <c r="C43" s="129"/>
      <c r="D43" s="121" t="s">
        <v>182</v>
      </c>
      <c r="E43" s="28"/>
      <c r="F43" s="28"/>
      <c r="G43" s="29"/>
      <c r="H43" s="27"/>
      <c r="I43" s="29"/>
      <c r="J43" s="27"/>
      <c r="K43" s="27"/>
      <c r="L43" s="27"/>
      <c r="M43" s="29"/>
      <c r="N43" s="29"/>
      <c r="O43" s="29"/>
      <c r="P43" s="29"/>
      <c r="Q43" s="30"/>
      <c r="R43" s="29"/>
      <c r="S43" s="31"/>
      <c r="T43" s="29"/>
      <c r="U43" s="52"/>
      <c r="V43" s="29"/>
      <c r="W43" s="55"/>
      <c r="X43" s="23"/>
      <c r="Y43" s="90">
        <v>15000000</v>
      </c>
      <c r="Z43" s="23"/>
      <c r="AA43" s="115">
        <v>15000000</v>
      </c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74"/>
      <c r="AO43" s="125"/>
      <c r="AP43" s="129"/>
      <c r="AQ43" s="121" t="s">
        <v>182</v>
      </c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74"/>
      <c r="BE43" s="125"/>
      <c r="BF43" s="129"/>
      <c r="BG43" s="121" t="s">
        <v>182</v>
      </c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</row>
    <row r="44" spans="1:70" ht="13.5" hidden="1" customHeight="1" outlineLevel="1" x14ac:dyDescent="0.2">
      <c r="A44" s="74"/>
      <c r="B44" s="125"/>
      <c r="C44" s="129"/>
      <c r="D44" s="121" t="s">
        <v>183</v>
      </c>
      <c r="E44" s="28"/>
      <c r="F44" s="28"/>
      <c r="G44" s="29"/>
      <c r="H44" s="27"/>
      <c r="I44" s="29"/>
      <c r="J44" s="27"/>
      <c r="K44" s="27"/>
      <c r="L44" s="27"/>
      <c r="M44" s="29"/>
      <c r="N44" s="29"/>
      <c r="O44" s="29"/>
      <c r="P44" s="29"/>
      <c r="Q44" s="30"/>
      <c r="R44" s="29"/>
      <c r="S44" s="31"/>
      <c r="T44" s="29"/>
      <c r="U44" s="52"/>
      <c r="V44" s="29"/>
      <c r="W44" s="55"/>
      <c r="X44" s="23"/>
      <c r="Y44" s="90"/>
      <c r="Z44" s="23"/>
      <c r="AA44" s="115"/>
      <c r="AB44" s="24">
        <v>1899600</v>
      </c>
      <c r="AC44" s="24">
        <v>900000</v>
      </c>
      <c r="AF44" s="24"/>
      <c r="AG44" s="24"/>
      <c r="AH44" s="24"/>
      <c r="AI44" s="24"/>
      <c r="AJ44" s="24"/>
      <c r="AK44" s="24"/>
      <c r="AL44" s="24"/>
      <c r="AM44" s="24"/>
      <c r="AN44" s="74"/>
      <c r="AO44" s="125"/>
      <c r="AP44" s="129"/>
      <c r="AQ44" s="121" t="s">
        <v>183</v>
      </c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74"/>
      <c r="BE44" s="125"/>
      <c r="BF44" s="129"/>
      <c r="BG44" s="121" t="s">
        <v>183</v>
      </c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</row>
    <row r="45" spans="1:70" ht="13.5" hidden="1" customHeight="1" outlineLevel="1" x14ac:dyDescent="0.2">
      <c r="A45" s="74"/>
      <c r="B45" s="125"/>
      <c r="C45" s="129"/>
      <c r="D45" s="121" t="s">
        <v>184</v>
      </c>
      <c r="E45" s="28"/>
      <c r="F45" s="28"/>
      <c r="G45" s="29"/>
      <c r="H45" s="27"/>
      <c r="I45" s="29"/>
      <c r="J45" s="27"/>
      <c r="K45" s="27"/>
      <c r="L45" s="27"/>
      <c r="M45" s="29"/>
      <c r="N45" s="29"/>
      <c r="O45" s="29"/>
      <c r="P45" s="29"/>
      <c r="Q45" s="30"/>
      <c r="R45" s="29"/>
      <c r="S45" s="31"/>
      <c r="T45" s="29"/>
      <c r="U45" s="52"/>
      <c r="V45" s="29"/>
      <c r="W45" s="55"/>
      <c r="X45" s="23"/>
      <c r="Y45" s="90"/>
      <c r="Z45" s="23"/>
      <c r="AA45" s="115"/>
      <c r="AB45" s="24">
        <v>1974900</v>
      </c>
      <c r="AC45" s="24">
        <v>1875000</v>
      </c>
      <c r="AD45" s="24">
        <v>1725000</v>
      </c>
      <c r="AE45" s="24">
        <v>712500</v>
      </c>
      <c r="AH45" s="24"/>
      <c r="AI45" s="24"/>
      <c r="AJ45" s="24"/>
      <c r="AK45" s="24"/>
      <c r="AL45" s="24"/>
      <c r="AM45" s="24"/>
      <c r="AN45" s="74"/>
      <c r="AO45" s="125"/>
      <c r="AP45" s="129"/>
      <c r="AQ45" s="121" t="s">
        <v>184</v>
      </c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74"/>
      <c r="BE45" s="125"/>
      <c r="BF45" s="129"/>
      <c r="BG45" s="121" t="s">
        <v>184</v>
      </c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</row>
    <row r="46" spans="1:70" ht="13.5" hidden="1" customHeight="1" outlineLevel="1" x14ac:dyDescent="0.2">
      <c r="A46" s="74"/>
      <c r="B46" s="125"/>
      <c r="C46" s="129"/>
      <c r="D46" s="121" t="s">
        <v>185</v>
      </c>
      <c r="E46" s="28"/>
      <c r="F46" s="28"/>
      <c r="G46" s="29"/>
      <c r="H46" s="27"/>
      <c r="I46" s="29"/>
      <c r="J46" s="27"/>
      <c r="K46" s="27"/>
      <c r="L46" s="27"/>
      <c r="M46" s="29"/>
      <c r="N46" s="29"/>
      <c r="O46" s="29"/>
      <c r="P46" s="29"/>
      <c r="Q46" s="30"/>
      <c r="R46" s="29"/>
      <c r="S46" s="31"/>
      <c r="T46" s="29"/>
      <c r="U46" s="52"/>
      <c r="V46" s="29"/>
      <c r="W46" s="55"/>
      <c r="X46" s="23"/>
      <c r="Y46" s="90"/>
      <c r="Z46" s="23"/>
      <c r="AA46" s="115"/>
      <c r="AB46" s="24">
        <v>2060400</v>
      </c>
      <c r="AC46" s="24">
        <v>1950000</v>
      </c>
      <c r="AD46" s="24">
        <v>1800000</v>
      </c>
      <c r="AE46" s="24">
        <v>1500000</v>
      </c>
      <c r="AF46" s="24">
        <v>1203000</v>
      </c>
      <c r="AG46" s="24">
        <v>600000</v>
      </c>
      <c r="AI46" s="24"/>
      <c r="AJ46" s="24"/>
      <c r="AK46" s="27"/>
      <c r="AL46" s="27"/>
      <c r="AM46" s="27"/>
      <c r="AN46" s="74"/>
      <c r="AO46" s="125"/>
      <c r="AP46" s="129"/>
      <c r="AQ46" s="121" t="s">
        <v>185</v>
      </c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74"/>
      <c r="BE46" s="125"/>
      <c r="BF46" s="129"/>
      <c r="BG46" s="121" t="s">
        <v>185</v>
      </c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</row>
    <row r="47" spans="1:70" ht="13.5" hidden="1" customHeight="1" outlineLevel="1" x14ac:dyDescent="0.2">
      <c r="A47" s="74"/>
      <c r="B47" s="125"/>
      <c r="C47" s="129"/>
      <c r="D47" s="121" t="s">
        <v>186</v>
      </c>
      <c r="E47" s="28"/>
      <c r="F47" s="28"/>
      <c r="G47" s="29"/>
      <c r="H47" s="27"/>
      <c r="I47" s="29"/>
      <c r="J47" s="27"/>
      <c r="K47" s="27"/>
      <c r="L47" s="27"/>
      <c r="M47" s="29"/>
      <c r="N47" s="29"/>
      <c r="O47" s="29"/>
      <c r="P47" s="29"/>
      <c r="Q47" s="30"/>
      <c r="R47" s="29"/>
      <c r="S47" s="31"/>
      <c r="T47" s="29"/>
      <c r="U47" s="52"/>
      <c r="V47" s="29"/>
      <c r="W47" s="55"/>
      <c r="X47" s="23"/>
      <c r="Y47" s="90"/>
      <c r="Z47" s="23"/>
      <c r="AA47" s="115"/>
      <c r="AB47" s="24">
        <v>2151000</v>
      </c>
      <c r="AC47" s="24">
        <v>2040000</v>
      </c>
      <c r="AD47" s="24">
        <v>1890000</v>
      </c>
      <c r="AE47" s="24">
        <v>1590000</v>
      </c>
      <c r="AF47" s="23">
        <v>1293600</v>
      </c>
      <c r="AG47" s="23">
        <v>1290000</v>
      </c>
      <c r="AH47" s="24">
        <v>967500</v>
      </c>
      <c r="AI47" s="24"/>
      <c r="AJ47" s="24"/>
      <c r="AK47" s="27"/>
      <c r="AL47" s="27"/>
      <c r="AM47" s="27"/>
      <c r="AN47" s="74"/>
      <c r="AO47" s="125"/>
      <c r="AP47" s="129"/>
      <c r="AQ47" s="121" t="s">
        <v>186</v>
      </c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74"/>
      <c r="BE47" s="125"/>
      <c r="BF47" s="129"/>
      <c r="BG47" s="121" t="s">
        <v>186</v>
      </c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</row>
    <row r="48" spans="1:70" ht="13.5" hidden="1" customHeight="1" outlineLevel="1" x14ac:dyDescent="0.2">
      <c r="A48" s="93"/>
      <c r="B48" s="126"/>
      <c r="C48" s="130"/>
      <c r="D48" s="122" t="s">
        <v>193</v>
      </c>
      <c r="E48" s="94"/>
      <c r="F48" s="94"/>
      <c r="G48" s="95"/>
      <c r="H48" s="96"/>
      <c r="I48" s="95"/>
      <c r="J48" s="96"/>
      <c r="K48" s="96"/>
      <c r="L48" s="96"/>
      <c r="M48" s="95"/>
      <c r="N48" s="95"/>
      <c r="O48" s="95"/>
      <c r="P48" s="95"/>
      <c r="Q48" s="97"/>
      <c r="R48" s="95"/>
      <c r="S48" s="98"/>
      <c r="T48" s="95"/>
      <c r="U48" s="99"/>
      <c r="V48" s="95"/>
      <c r="W48" s="100"/>
      <c r="X48" s="95"/>
      <c r="Y48" s="101"/>
      <c r="Z48" s="95"/>
      <c r="AA48" s="116"/>
      <c r="AB48" s="96">
        <v>684800</v>
      </c>
      <c r="AC48" s="96">
        <v>649000</v>
      </c>
      <c r="AD48" s="96">
        <v>599000</v>
      </c>
      <c r="AE48" s="96">
        <v>499000</v>
      </c>
      <c r="AF48" s="96">
        <v>400000</v>
      </c>
      <c r="AG48" s="96">
        <v>399000</v>
      </c>
      <c r="AH48" s="96">
        <v>399000</v>
      </c>
      <c r="AI48" s="96">
        <v>399000</v>
      </c>
      <c r="AJ48" s="96"/>
      <c r="AK48" s="96"/>
      <c r="AL48" s="96"/>
      <c r="AM48" s="96"/>
      <c r="AN48" s="93"/>
      <c r="AO48" s="126"/>
      <c r="AP48" s="130"/>
      <c r="AQ48" s="122" t="s">
        <v>193</v>
      </c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3"/>
      <c r="BE48" s="126"/>
      <c r="BF48" s="130"/>
      <c r="BG48" s="122" t="s">
        <v>193</v>
      </c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</row>
    <row r="49" spans="1:70" ht="13.5" hidden="1" customHeight="1" outlineLevel="1" x14ac:dyDescent="0.2">
      <c r="A49" s="93"/>
      <c r="B49" s="127"/>
      <c r="C49" s="130"/>
      <c r="D49" s="122" t="s">
        <v>194</v>
      </c>
      <c r="E49" s="94"/>
      <c r="F49" s="94"/>
      <c r="G49" s="95"/>
      <c r="H49" s="96"/>
      <c r="I49" s="95"/>
      <c r="J49" s="96"/>
      <c r="K49" s="96"/>
      <c r="L49" s="96"/>
      <c r="M49" s="95"/>
      <c r="N49" s="95"/>
      <c r="O49" s="95"/>
      <c r="P49" s="95"/>
      <c r="Q49" s="97"/>
      <c r="R49" s="95"/>
      <c r="S49" s="98"/>
      <c r="T49" s="95"/>
      <c r="U49" s="99"/>
      <c r="V49" s="95"/>
      <c r="W49" s="100"/>
      <c r="X49" s="95"/>
      <c r="Y49" s="101"/>
      <c r="Z49" s="95"/>
      <c r="AA49" s="116"/>
      <c r="AB49" s="96">
        <v>690800</v>
      </c>
      <c r="AC49" s="96">
        <v>655000</v>
      </c>
      <c r="AD49" s="96">
        <v>605000</v>
      </c>
      <c r="AE49" s="96">
        <v>505000</v>
      </c>
      <c r="AF49" s="96">
        <v>406200</v>
      </c>
      <c r="AG49" s="96">
        <v>405000</v>
      </c>
      <c r="AH49" s="96">
        <v>405000</v>
      </c>
      <c r="AI49" s="96">
        <v>405000</v>
      </c>
      <c r="AJ49" s="96">
        <v>406200</v>
      </c>
      <c r="AK49" s="96"/>
      <c r="AL49" s="96"/>
      <c r="AM49" s="96"/>
      <c r="AN49" s="93"/>
      <c r="AO49" s="127"/>
      <c r="AP49" s="130"/>
      <c r="AQ49" s="122" t="s">
        <v>194</v>
      </c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3"/>
      <c r="BE49" s="127"/>
      <c r="BF49" s="130"/>
      <c r="BG49" s="122" t="s">
        <v>194</v>
      </c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</row>
    <row r="50" spans="1:70" ht="13.5" hidden="1" customHeight="1" outlineLevel="1" x14ac:dyDescent="0.2">
      <c r="A50" s="93"/>
      <c r="B50" s="128"/>
      <c r="C50" s="131"/>
      <c r="D50" s="122" t="s">
        <v>191</v>
      </c>
      <c r="E50" s="94"/>
      <c r="F50" s="94"/>
      <c r="G50" s="95"/>
      <c r="H50" s="96"/>
      <c r="I50" s="95"/>
      <c r="J50" s="96"/>
      <c r="K50" s="96"/>
      <c r="L50" s="96"/>
      <c r="M50" s="95"/>
      <c r="N50" s="95"/>
      <c r="O50" s="95"/>
      <c r="P50" s="95"/>
      <c r="Q50" s="97"/>
      <c r="R50" s="95"/>
      <c r="S50" s="98"/>
      <c r="T50" s="95"/>
      <c r="U50" s="99"/>
      <c r="V50" s="95"/>
      <c r="W50" s="100"/>
      <c r="X50" s="95"/>
      <c r="Y50" s="101"/>
      <c r="Z50" s="95"/>
      <c r="AA50" s="116"/>
      <c r="AB50" s="96">
        <v>690800</v>
      </c>
      <c r="AC50" s="96">
        <v>655000</v>
      </c>
      <c r="AD50" s="96">
        <v>605000</v>
      </c>
      <c r="AE50" s="96">
        <v>505000</v>
      </c>
      <c r="AF50" s="96">
        <v>406200</v>
      </c>
      <c r="AG50" s="96">
        <v>405000</v>
      </c>
      <c r="AH50" s="96">
        <v>405000</v>
      </c>
      <c r="AI50" s="96">
        <v>405000</v>
      </c>
      <c r="AJ50" s="96">
        <v>406200</v>
      </c>
      <c r="AK50" s="96">
        <v>405000</v>
      </c>
      <c r="AL50" s="96">
        <v>405000</v>
      </c>
      <c r="AM50" s="96"/>
      <c r="AN50" s="93"/>
      <c r="AO50" s="128"/>
      <c r="AP50" s="131"/>
      <c r="AQ50" s="122" t="s">
        <v>191</v>
      </c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3"/>
      <c r="BE50" s="128"/>
      <c r="BF50" s="131"/>
      <c r="BG50" s="122" t="s">
        <v>191</v>
      </c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</row>
    <row r="51" spans="1:70" ht="13.5" hidden="1" customHeight="1" outlineLevel="1" x14ac:dyDescent="0.2">
      <c r="A51" s="93"/>
      <c r="B51" s="128"/>
      <c r="C51" s="131"/>
      <c r="D51" s="122" t="s">
        <v>192</v>
      </c>
      <c r="E51" s="94"/>
      <c r="F51" s="94"/>
      <c r="G51" s="95"/>
      <c r="H51" s="96"/>
      <c r="I51" s="95"/>
      <c r="J51" s="96"/>
      <c r="K51" s="96"/>
      <c r="L51" s="96"/>
      <c r="M51" s="95"/>
      <c r="N51" s="95"/>
      <c r="O51" s="95"/>
      <c r="P51" s="95"/>
      <c r="Q51" s="97"/>
      <c r="R51" s="95"/>
      <c r="S51" s="98"/>
      <c r="T51" s="95"/>
      <c r="U51" s="99"/>
      <c r="V51" s="95"/>
      <c r="W51" s="100"/>
      <c r="X51" s="95"/>
      <c r="Y51" s="101"/>
      <c r="Z51" s="95"/>
      <c r="AA51" s="116"/>
      <c r="AB51" s="96">
        <v>690800</v>
      </c>
      <c r="AC51" s="96">
        <v>655000</v>
      </c>
      <c r="AD51" s="96">
        <v>605000</v>
      </c>
      <c r="AE51" s="96">
        <v>505000</v>
      </c>
      <c r="AF51" s="96">
        <v>406200</v>
      </c>
      <c r="AG51" s="96">
        <v>405000</v>
      </c>
      <c r="AH51" s="96">
        <v>405000</v>
      </c>
      <c r="AI51" s="96">
        <v>405000</v>
      </c>
      <c r="AJ51" s="96">
        <v>406200</v>
      </c>
      <c r="AK51" s="96">
        <v>405000</v>
      </c>
      <c r="AL51" s="96">
        <v>405000</v>
      </c>
      <c r="AM51" s="96">
        <v>405000</v>
      </c>
      <c r="AN51" s="93"/>
      <c r="AO51" s="128"/>
      <c r="AP51" s="131"/>
      <c r="AQ51" s="122" t="s">
        <v>192</v>
      </c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3"/>
      <c r="BE51" s="128"/>
      <c r="BF51" s="131"/>
      <c r="BG51" s="122" t="s">
        <v>192</v>
      </c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</row>
    <row r="52" spans="1:70" ht="13.5" hidden="1" customHeight="1" outlineLevel="1" x14ac:dyDescent="0.2">
      <c r="A52" s="93"/>
      <c r="B52" s="128"/>
      <c r="C52" s="131"/>
      <c r="D52" s="122" t="s">
        <v>197</v>
      </c>
      <c r="E52" s="94"/>
      <c r="F52" s="94"/>
      <c r="G52" s="95"/>
      <c r="H52" s="96"/>
      <c r="I52" s="95"/>
      <c r="J52" s="96"/>
      <c r="K52" s="96"/>
      <c r="L52" s="96"/>
      <c r="M52" s="95"/>
      <c r="N52" s="95"/>
      <c r="O52" s="95"/>
      <c r="P52" s="95"/>
      <c r="Q52" s="97"/>
      <c r="R52" s="95"/>
      <c r="S52" s="98"/>
      <c r="T52" s="95"/>
      <c r="U52" s="99"/>
      <c r="V52" s="95"/>
      <c r="W52" s="100"/>
      <c r="X52" s="95"/>
      <c r="Y52" s="101"/>
      <c r="Z52" s="95"/>
      <c r="AA52" s="116"/>
      <c r="AB52" s="96">
        <v>675800</v>
      </c>
      <c r="AC52" s="96">
        <v>640000</v>
      </c>
      <c r="AD52" s="96">
        <v>590000</v>
      </c>
      <c r="AE52" s="96">
        <v>490000</v>
      </c>
      <c r="AF52" s="96">
        <v>391000</v>
      </c>
      <c r="AG52" s="96">
        <v>390000</v>
      </c>
      <c r="AH52" s="96">
        <v>390000</v>
      </c>
      <c r="AI52" s="96">
        <v>390000</v>
      </c>
      <c r="AJ52" s="96"/>
      <c r="AK52" s="96"/>
      <c r="AL52" s="96"/>
      <c r="AM52" s="96"/>
      <c r="AN52" s="93"/>
      <c r="AO52" s="128"/>
      <c r="AP52" s="131"/>
      <c r="AQ52" s="122" t="s">
        <v>197</v>
      </c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3"/>
      <c r="BE52" s="128"/>
      <c r="BF52" s="131"/>
      <c r="BG52" s="122" t="s">
        <v>197</v>
      </c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</row>
    <row r="53" spans="1:70" ht="13.5" hidden="1" customHeight="1" outlineLevel="1" x14ac:dyDescent="0.2">
      <c r="A53" s="93"/>
      <c r="B53" s="128"/>
      <c r="C53" s="131"/>
      <c r="D53" s="122" t="s">
        <v>204</v>
      </c>
      <c r="E53" s="94"/>
      <c r="F53" s="94"/>
      <c r="G53" s="95"/>
      <c r="H53" s="96"/>
      <c r="I53" s="95"/>
      <c r="J53" s="96"/>
      <c r="K53" s="96"/>
      <c r="L53" s="96"/>
      <c r="M53" s="95"/>
      <c r="N53" s="95"/>
      <c r="O53" s="95"/>
      <c r="P53" s="95"/>
      <c r="Q53" s="97"/>
      <c r="R53" s="95"/>
      <c r="S53" s="98"/>
      <c r="T53" s="95"/>
      <c r="U53" s="99"/>
      <c r="V53" s="95"/>
      <c r="W53" s="100"/>
      <c r="X53" s="95"/>
      <c r="Y53" s="101"/>
      <c r="Z53" s="95"/>
      <c r="AA53" s="116"/>
      <c r="AB53" s="96">
        <v>680800</v>
      </c>
      <c r="AC53" s="96">
        <v>645000</v>
      </c>
      <c r="AD53" s="96">
        <v>595000</v>
      </c>
      <c r="AE53" s="96">
        <v>495000</v>
      </c>
      <c r="AF53" s="96">
        <v>396000</v>
      </c>
      <c r="AG53" s="96">
        <v>395000</v>
      </c>
      <c r="AH53" s="96">
        <v>395000</v>
      </c>
      <c r="AI53" s="96">
        <v>395000</v>
      </c>
      <c r="AJ53" s="96">
        <v>396000</v>
      </c>
      <c r="AK53" s="96"/>
      <c r="AL53" s="96"/>
      <c r="AM53" s="96"/>
      <c r="AN53" s="93"/>
      <c r="AO53" s="128"/>
      <c r="AP53" s="131"/>
      <c r="AQ53" s="122" t="s">
        <v>204</v>
      </c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3"/>
      <c r="BE53" s="128"/>
      <c r="BF53" s="131"/>
      <c r="BG53" s="122" t="s">
        <v>204</v>
      </c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</row>
    <row r="54" spans="1:70" ht="13.5" hidden="1" customHeight="1" outlineLevel="1" x14ac:dyDescent="0.2">
      <c r="A54" s="93"/>
      <c r="B54" s="128"/>
      <c r="C54" s="131"/>
      <c r="D54" s="122" t="s">
        <v>203</v>
      </c>
      <c r="E54" s="94"/>
      <c r="F54" s="94"/>
      <c r="G54" s="95"/>
      <c r="H54" s="96"/>
      <c r="I54" s="95"/>
      <c r="J54" s="96"/>
      <c r="K54" s="96"/>
      <c r="L54" s="96"/>
      <c r="M54" s="95"/>
      <c r="N54" s="95"/>
      <c r="O54" s="95"/>
      <c r="P54" s="95"/>
      <c r="Q54" s="97"/>
      <c r="R54" s="95"/>
      <c r="S54" s="98"/>
      <c r="T54" s="95"/>
      <c r="U54" s="99"/>
      <c r="V54" s="95"/>
      <c r="W54" s="100"/>
      <c r="X54" s="95"/>
      <c r="Y54" s="101"/>
      <c r="Z54" s="95"/>
      <c r="AA54" s="116"/>
      <c r="AB54" s="96">
        <v>685800</v>
      </c>
      <c r="AC54" s="96">
        <v>650000</v>
      </c>
      <c r="AD54" s="96">
        <v>600000</v>
      </c>
      <c r="AE54" s="96">
        <v>500000</v>
      </c>
      <c r="AF54" s="96">
        <v>401000</v>
      </c>
      <c r="AG54" s="96">
        <v>400000</v>
      </c>
      <c r="AH54" s="96">
        <v>400000</v>
      </c>
      <c r="AI54" s="96">
        <v>400000</v>
      </c>
      <c r="AJ54" s="96">
        <v>401000</v>
      </c>
      <c r="AK54" s="96">
        <v>400000</v>
      </c>
      <c r="AL54" s="96"/>
      <c r="AM54" s="96"/>
      <c r="AN54" s="93"/>
      <c r="AO54" s="128"/>
      <c r="AP54" s="131"/>
      <c r="AQ54" s="122" t="s">
        <v>203</v>
      </c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3"/>
      <c r="BE54" s="128"/>
      <c r="BF54" s="131"/>
      <c r="BG54" s="122" t="s">
        <v>203</v>
      </c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</row>
    <row r="55" spans="1:70" s="181" customFormat="1" ht="13.5" customHeight="1" collapsed="1" x14ac:dyDescent="0.2">
      <c r="A55" s="102"/>
      <c r="B55" s="169"/>
      <c r="C55" s="170"/>
      <c r="D55" s="158" t="s">
        <v>210</v>
      </c>
      <c r="E55" s="171"/>
      <c r="F55" s="171"/>
      <c r="G55" s="172"/>
      <c r="H55" s="173"/>
      <c r="I55" s="172"/>
      <c r="J55" s="173"/>
      <c r="K55" s="173"/>
      <c r="L55" s="173"/>
      <c r="M55" s="172"/>
      <c r="N55" s="172"/>
      <c r="O55" s="172"/>
      <c r="P55" s="172"/>
      <c r="Q55" s="174"/>
      <c r="R55" s="172"/>
      <c r="S55" s="175"/>
      <c r="T55" s="172"/>
      <c r="U55" s="176"/>
      <c r="V55" s="172"/>
      <c r="W55" s="177"/>
      <c r="X55" s="172"/>
      <c r="Y55" s="178"/>
      <c r="Z55" s="172"/>
      <c r="AA55" s="179"/>
      <c r="AB55" s="161">
        <f>SUM(AB44:AB54)</f>
        <v>12885500</v>
      </c>
      <c r="AC55" s="161">
        <f>SUM(AC45:AC54)</f>
        <v>10414000</v>
      </c>
      <c r="AD55" s="161">
        <f>SUM(AD45:AD54)</f>
        <v>9614000</v>
      </c>
      <c r="AE55" s="161">
        <f>SUM(AE45:AE54)</f>
        <v>7301500</v>
      </c>
      <c r="AF55" s="161">
        <f t="shared" ref="AF55:AM55" si="5">SUM(AF44:AF54)</f>
        <v>5303200</v>
      </c>
      <c r="AG55" s="161">
        <f t="shared" si="5"/>
        <v>4689000</v>
      </c>
      <c r="AH55" s="161">
        <f t="shared" si="5"/>
        <v>3766500</v>
      </c>
      <c r="AI55" s="161">
        <f>SUM(AI44:AI54)</f>
        <v>2799000</v>
      </c>
      <c r="AJ55" s="161">
        <f t="shared" si="5"/>
        <v>2015600</v>
      </c>
      <c r="AK55" s="161">
        <f t="shared" si="5"/>
        <v>1210000</v>
      </c>
      <c r="AL55" s="161">
        <f t="shared" si="5"/>
        <v>810000</v>
      </c>
      <c r="AM55" s="161">
        <f t="shared" si="5"/>
        <v>405000</v>
      </c>
      <c r="AN55" s="102"/>
      <c r="AO55" s="169"/>
      <c r="AP55" s="170"/>
      <c r="AQ55" s="180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02"/>
      <c r="BE55" s="169"/>
      <c r="BF55" s="170"/>
      <c r="BG55" s="180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</row>
    <row r="56" spans="1:70" ht="13.5" hidden="1" customHeight="1" outlineLevel="1" x14ac:dyDescent="0.2">
      <c r="A56" s="71"/>
      <c r="B56" s="187" t="s">
        <v>17</v>
      </c>
      <c r="C56" s="188"/>
      <c r="D56" s="123" t="s">
        <v>188</v>
      </c>
      <c r="E56" s="28"/>
      <c r="F56" s="28"/>
      <c r="G56" s="29"/>
      <c r="H56" s="27"/>
      <c r="I56" s="29"/>
      <c r="J56" s="27"/>
      <c r="K56" s="27"/>
      <c r="L56" s="27"/>
      <c r="M56" s="29"/>
      <c r="N56" s="29"/>
      <c r="O56" s="29"/>
      <c r="P56" s="29"/>
      <c r="Q56" s="30"/>
      <c r="R56" s="29"/>
      <c r="S56" s="31"/>
      <c r="T56" s="29"/>
      <c r="U56" s="52"/>
      <c r="V56" s="29"/>
      <c r="W56" s="56"/>
      <c r="X56" s="29"/>
      <c r="Y56" s="91"/>
      <c r="Z56" s="29"/>
      <c r="AA56" s="117"/>
      <c r="AB56" s="27"/>
      <c r="AC56" s="27">
        <v>2247799.15</v>
      </c>
      <c r="AD56" s="27">
        <v>8991196.5999999996</v>
      </c>
      <c r="AE56" s="27">
        <v>8991196.5999999996</v>
      </c>
      <c r="AF56" s="27">
        <v>8991196.5999999996</v>
      </c>
      <c r="AG56" s="27">
        <v>8991196.5999999996</v>
      </c>
      <c r="AH56" s="27">
        <v>8991196.5999999996</v>
      </c>
      <c r="AI56" s="27">
        <v>8991196.5999999996</v>
      </c>
      <c r="AJ56" s="27">
        <v>8991196.5999999996</v>
      </c>
      <c r="AK56" s="27">
        <v>8991196.5999999996</v>
      </c>
      <c r="AL56" s="27">
        <v>6743397.4199999999</v>
      </c>
      <c r="AM56" s="27"/>
      <c r="AN56" s="71"/>
      <c r="AO56" s="187" t="s">
        <v>17</v>
      </c>
      <c r="AP56" s="188"/>
      <c r="AQ56" s="123" t="s">
        <v>188</v>
      </c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71"/>
      <c r="BE56" s="187" t="s">
        <v>17</v>
      </c>
      <c r="BF56" s="188"/>
      <c r="BG56" s="123" t="s">
        <v>188</v>
      </c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</row>
    <row r="57" spans="1:70" ht="13.5" hidden="1" customHeight="1" outlineLevel="1" x14ac:dyDescent="0.2">
      <c r="A57" s="71"/>
      <c r="B57" s="127"/>
      <c r="C57" s="130"/>
      <c r="D57" s="123" t="s">
        <v>190</v>
      </c>
      <c r="E57" s="28"/>
      <c r="F57" s="28"/>
      <c r="G57" s="29"/>
      <c r="H57" s="27"/>
      <c r="I57" s="29"/>
      <c r="J57" s="27"/>
      <c r="K57" s="27"/>
      <c r="L57" s="27"/>
      <c r="M57" s="29"/>
      <c r="N57" s="29"/>
      <c r="O57" s="29"/>
      <c r="P57" s="29"/>
      <c r="Q57" s="30"/>
      <c r="R57" s="29"/>
      <c r="S57" s="31"/>
      <c r="T57" s="29"/>
      <c r="U57" s="52"/>
      <c r="V57" s="29"/>
      <c r="W57" s="56"/>
      <c r="X57" s="29"/>
      <c r="Y57" s="91"/>
      <c r="Z57" s="29"/>
      <c r="AA57" s="117"/>
      <c r="AB57" s="27"/>
      <c r="AC57" s="27"/>
      <c r="AD57" s="27">
        <v>2869981.39</v>
      </c>
      <c r="AE57" s="27">
        <v>11479925.560000001</v>
      </c>
      <c r="AF57" s="27">
        <v>11479925.560000001</v>
      </c>
      <c r="AG57" s="27">
        <v>11479925.560000001</v>
      </c>
      <c r="AH57" s="27">
        <v>11479925.560000001</v>
      </c>
      <c r="AI57" s="27">
        <v>11479925.560000001</v>
      </c>
      <c r="AJ57" s="27">
        <v>11479925.560000001</v>
      </c>
      <c r="AK57" s="27">
        <v>11479925.560000001</v>
      </c>
      <c r="AL57" s="27">
        <v>11479925.560000001</v>
      </c>
      <c r="AM57" s="27">
        <v>8609944.3000000007</v>
      </c>
      <c r="AN57" s="71"/>
      <c r="AO57" s="127"/>
      <c r="AP57" s="130"/>
      <c r="AQ57" s="123" t="s">
        <v>190</v>
      </c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71"/>
      <c r="BE57" s="127"/>
      <c r="BF57" s="130"/>
      <c r="BG57" s="123" t="s">
        <v>190</v>
      </c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</row>
    <row r="58" spans="1:70" ht="13.5" hidden="1" customHeight="1" outlineLevel="1" x14ac:dyDescent="0.2">
      <c r="A58" s="71"/>
      <c r="B58" s="127"/>
      <c r="C58" s="130"/>
      <c r="D58" s="123" t="s">
        <v>201</v>
      </c>
      <c r="E58" s="28"/>
      <c r="F58" s="28"/>
      <c r="G58" s="29"/>
      <c r="H58" s="27"/>
      <c r="I58" s="29"/>
      <c r="J58" s="27"/>
      <c r="K58" s="27"/>
      <c r="L58" s="27"/>
      <c r="M58" s="29"/>
      <c r="N58" s="29"/>
      <c r="O58" s="29"/>
      <c r="P58" s="29"/>
      <c r="Q58" s="30"/>
      <c r="R58" s="29"/>
      <c r="S58" s="31"/>
      <c r="T58" s="29"/>
      <c r="U58" s="52"/>
      <c r="V58" s="29"/>
      <c r="W58" s="56"/>
      <c r="X58" s="29"/>
      <c r="Y58" s="91"/>
      <c r="Z58" s="29"/>
      <c r="AA58" s="117"/>
      <c r="AB58" s="27"/>
      <c r="AC58" s="27"/>
      <c r="AD58" s="27"/>
      <c r="AE58" s="27">
        <v>1531230.5</v>
      </c>
      <c r="AF58" s="27">
        <v>6124922</v>
      </c>
      <c r="AG58" s="27">
        <v>6124922</v>
      </c>
      <c r="AH58" s="27">
        <v>6124922</v>
      </c>
      <c r="AI58" s="27">
        <v>6124922</v>
      </c>
      <c r="AJ58" s="27">
        <v>6124922</v>
      </c>
      <c r="AK58" s="27">
        <v>6124922</v>
      </c>
      <c r="AL58" s="27">
        <v>6124922</v>
      </c>
      <c r="AM58" s="27">
        <v>6124922</v>
      </c>
      <c r="AN58" s="71"/>
      <c r="AO58" s="127"/>
      <c r="AP58" s="130"/>
      <c r="AQ58" s="123" t="s">
        <v>201</v>
      </c>
      <c r="AR58" s="27">
        <v>4593691.5</v>
      </c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71"/>
      <c r="BE58" s="127"/>
      <c r="BF58" s="130"/>
      <c r="BG58" s="123" t="s">
        <v>201</v>
      </c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</row>
    <row r="59" spans="1:70" ht="13.5" hidden="1" customHeight="1" outlineLevel="1" x14ac:dyDescent="0.2">
      <c r="A59" s="81"/>
      <c r="B59" s="127"/>
      <c r="C59" s="130"/>
      <c r="D59" s="124" t="s">
        <v>195</v>
      </c>
      <c r="E59" s="83"/>
      <c r="F59" s="83"/>
      <c r="G59" s="84"/>
      <c r="H59" s="85"/>
      <c r="I59" s="84"/>
      <c r="J59" s="85"/>
      <c r="K59" s="85"/>
      <c r="L59" s="85"/>
      <c r="M59" s="84"/>
      <c r="N59" s="84"/>
      <c r="O59" s="84"/>
      <c r="P59" s="84"/>
      <c r="Q59" s="86"/>
      <c r="R59" s="84"/>
      <c r="S59" s="87"/>
      <c r="T59" s="84"/>
      <c r="U59" s="88"/>
      <c r="V59" s="84"/>
      <c r="W59" s="89"/>
      <c r="X59" s="84"/>
      <c r="Y59" s="92"/>
      <c r="Z59" s="84"/>
      <c r="AA59" s="118"/>
      <c r="AB59" s="85"/>
      <c r="AC59" s="85"/>
      <c r="AD59" s="85"/>
      <c r="AE59" s="85"/>
      <c r="AF59" s="85">
        <v>2500000</v>
      </c>
      <c r="AG59" s="85">
        <v>2500000</v>
      </c>
      <c r="AH59" s="85">
        <v>2500000</v>
      </c>
      <c r="AI59" s="85">
        <v>2500000</v>
      </c>
      <c r="AJ59" s="85">
        <v>2500000</v>
      </c>
      <c r="AK59" s="85">
        <v>2500000</v>
      </c>
      <c r="AL59" s="85">
        <v>2500000</v>
      </c>
      <c r="AM59" s="85">
        <v>2500000</v>
      </c>
      <c r="AN59" s="85"/>
      <c r="AO59" s="127"/>
      <c r="AP59" s="130"/>
      <c r="AQ59" s="124" t="s">
        <v>195</v>
      </c>
      <c r="AR59" s="85">
        <v>2500000</v>
      </c>
      <c r="AS59" s="85">
        <v>2500000</v>
      </c>
      <c r="AT59" s="85">
        <v>2500000</v>
      </c>
      <c r="AU59" s="85">
        <v>2500000</v>
      </c>
      <c r="AV59" s="85">
        <v>2500000</v>
      </c>
      <c r="AW59" s="85">
        <v>2500000</v>
      </c>
      <c r="AX59" s="85">
        <v>2500000</v>
      </c>
      <c r="AY59" s="85">
        <v>2500000</v>
      </c>
      <c r="AZ59" s="85">
        <v>2500000</v>
      </c>
      <c r="BA59" s="85">
        <v>2500000</v>
      </c>
      <c r="BB59" s="85">
        <v>2500000</v>
      </c>
      <c r="BC59" s="85">
        <v>2500000</v>
      </c>
      <c r="BD59" s="85"/>
      <c r="BE59" s="127"/>
      <c r="BF59" s="130"/>
      <c r="BG59" s="124" t="s">
        <v>195</v>
      </c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</row>
    <row r="60" spans="1:70" ht="13.5" hidden="1" customHeight="1" outlineLevel="1" x14ac:dyDescent="0.2">
      <c r="A60" s="81"/>
      <c r="B60" s="127"/>
      <c r="C60" s="130"/>
      <c r="D60" s="124" t="s">
        <v>196</v>
      </c>
      <c r="E60" s="83"/>
      <c r="F60" s="83"/>
      <c r="G60" s="84"/>
      <c r="H60" s="85"/>
      <c r="I60" s="84"/>
      <c r="J60" s="85"/>
      <c r="K60" s="85"/>
      <c r="L60" s="85"/>
      <c r="M60" s="84"/>
      <c r="N60" s="84"/>
      <c r="O60" s="84"/>
      <c r="P60" s="84"/>
      <c r="Q60" s="86"/>
      <c r="R60" s="84"/>
      <c r="S60" s="87"/>
      <c r="T60" s="84"/>
      <c r="U60" s="88"/>
      <c r="V60" s="84"/>
      <c r="W60" s="89"/>
      <c r="X60" s="84"/>
      <c r="Y60" s="92"/>
      <c r="Z60" s="84"/>
      <c r="AA60" s="118"/>
      <c r="AB60" s="85"/>
      <c r="AC60" s="85"/>
      <c r="AD60" s="85"/>
      <c r="AE60" s="85"/>
      <c r="AF60" s="85"/>
      <c r="AG60" s="85">
        <v>10526315.800000001</v>
      </c>
      <c r="AH60" s="85">
        <v>10526315.800000001</v>
      </c>
      <c r="AI60" s="85">
        <v>10526315.800000001</v>
      </c>
      <c r="AJ60" s="85">
        <v>10526315.800000001</v>
      </c>
      <c r="AK60" s="85">
        <v>10526315.800000001</v>
      </c>
      <c r="AL60" s="85">
        <v>10526315.800000001</v>
      </c>
      <c r="AM60" s="85">
        <v>10526315.800000001</v>
      </c>
      <c r="AN60" s="81"/>
      <c r="AO60" s="127"/>
      <c r="AP60" s="130"/>
      <c r="AQ60" s="124" t="s">
        <v>196</v>
      </c>
      <c r="AR60" s="85">
        <v>10526315.800000001</v>
      </c>
      <c r="AS60" s="85">
        <v>10526315.800000001</v>
      </c>
      <c r="AT60" s="85">
        <v>10526315.800000001</v>
      </c>
      <c r="AU60" s="85">
        <v>10526315.800000001</v>
      </c>
      <c r="AV60" s="85">
        <v>10526315.800000001</v>
      </c>
      <c r="AW60" s="85">
        <v>10526315.800000001</v>
      </c>
      <c r="AX60" s="85">
        <v>10526315.800000001</v>
      </c>
      <c r="AY60" s="85">
        <v>10526315.800000001</v>
      </c>
      <c r="AZ60" s="85">
        <v>10526315.800000001</v>
      </c>
      <c r="BA60" s="85">
        <v>10526315.800000001</v>
      </c>
      <c r="BB60" s="85">
        <v>10526315.800000001</v>
      </c>
      <c r="BC60" s="85">
        <v>10526315.6</v>
      </c>
      <c r="BD60" s="81"/>
      <c r="BE60" s="127"/>
      <c r="BF60" s="130"/>
      <c r="BG60" s="124" t="s">
        <v>196</v>
      </c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</row>
    <row r="61" spans="1:70" ht="13.5" hidden="1" customHeight="1" outlineLevel="1" x14ac:dyDescent="0.2">
      <c r="A61" s="81"/>
      <c r="B61" s="111"/>
      <c r="C61" s="113"/>
      <c r="D61" s="82" t="s">
        <v>198</v>
      </c>
      <c r="E61" s="83"/>
      <c r="F61" s="83"/>
      <c r="G61" s="84"/>
      <c r="H61" s="85"/>
      <c r="I61" s="84"/>
      <c r="J61" s="85"/>
      <c r="K61" s="85"/>
      <c r="L61" s="85"/>
      <c r="M61" s="84"/>
      <c r="N61" s="84"/>
      <c r="O61" s="84"/>
      <c r="P61" s="84"/>
      <c r="Q61" s="86"/>
      <c r="R61" s="84"/>
      <c r="S61" s="87"/>
      <c r="T61" s="84"/>
      <c r="U61" s="88"/>
      <c r="V61" s="84"/>
      <c r="W61" s="89"/>
      <c r="X61" s="84"/>
      <c r="Y61" s="92"/>
      <c r="Z61" s="84"/>
      <c r="AA61" s="118"/>
      <c r="AB61" s="85"/>
      <c r="AC61" s="85"/>
      <c r="AD61" s="85"/>
      <c r="AE61" s="85"/>
      <c r="AF61" s="85"/>
      <c r="AG61" s="85"/>
      <c r="AH61" s="85">
        <v>10000000</v>
      </c>
      <c r="AI61" s="85">
        <v>20000000</v>
      </c>
      <c r="AJ61" s="85">
        <v>20000000</v>
      </c>
      <c r="AK61" s="85">
        <v>20000000</v>
      </c>
      <c r="AL61" s="85">
        <v>30000000</v>
      </c>
      <c r="AM61" s="85">
        <v>10000000</v>
      </c>
      <c r="AN61" s="81"/>
      <c r="AO61" s="111"/>
      <c r="AP61" s="112"/>
      <c r="AQ61" s="82" t="s">
        <v>198</v>
      </c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1"/>
      <c r="BE61" s="111"/>
      <c r="BF61" s="112"/>
      <c r="BG61" s="82" t="s">
        <v>198</v>
      </c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</row>
    <row r="62" spans="1:70" ht="13.5" hidden="1" customHeight="1" outlineLevel="1" x14ac:dyDescent="0.2">
      <c r="A62" s="81"/>
      <c r="B62" s="111"/>
      <c r="C62" s="113"/>
      <c r="D62" s="82" t="s">
        <v>199</v>
      </c>
      <c r="E62" s="83"/>
      <c r="F62" s="83"/>
      <c r="G62" s="84"/>
      <c r="H62" s="85"/>
      <c r="I62" s="84"/>
      <c r="J62" s="85"/>
      <c r="K62" s="85"/>
      <c r="L62" s="85"/>
      <c r="M62" s="84"/>
      <c r="N62" s="84"/>
      <c r="O62" s="84"/>
      <c r="P62" s="84"/>
      <c r="Q62" s="86"/>
      <c r="R62" s="84"/>
      <c r="S62" s="87"/>
      <c r="T62" s="84"/>
      <c r="U62" s="88"/>
      <c r="V62" s="84"/>
      <c r="W62" s="89"/>
      <c r="X62" s="84"/>
      <c r="Y62" s="92"/>
      <c r="Z62" s="84"/>
      <c r="AA62" s="118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>
        <v>20000000</v>
      </c>
      <c r="AN62" s="81"/>
      <c r="AO62" s="111"/>
      <c r="AP62" s="112"/>
      <c r="AQ62" s="82" t="s">
        <v>199</v>
      </c>
      <c r="AR62" s="85">
        <v>40000000</v>
      </c>
      <c r="AS62" s="85">
        <v>20000000</v>
      </c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1"/>
      <c r="BE62" s="111"/>
      <c r="BF62" s="112"/>
      <c r="BG62" s="82" t="s">
        <v>199</v>
      </c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</row>
    <row r="63" spans="1:70" ht="13.5" hidden="1" customHeight="1" outlineLevel="1" x14ac:dyDescent="0.2">
      <c r="A63" s="81"/>
      <c r="B63" s="111"/>
      <c r="C63" s="113"/>
      <c r="D63" s="82" t="s">
        <v>200</v>
      </c>
      <c r="E63" s="83"/>
      <c r="F63" s="83"/>
      <c r="G63" s="84"/>
      <c r="H63" s="85"/>
      <c r="I63" s="84"/>
      <c r="J63" s="85"/>
      <c r="K63" s="85"/>
      <c r="L63" s="85"/>
      <c r="M63" s="84"/>
      <c r="N63" s="84"/>
      <c r="O63" s="84"/>
      <c r="P63" s="84"/>
      <c r="Q63" s="86"/>
      <c r="R63" s="84"/>
      <c r="S63" s="87"/>
      <c r="T63" s="84"/>
      <c r="U63" s="88"/>
      <c r="V63" s="84"/>
      <c r="W63" s="89"/>
      <c r="X63" s="84"/>
      <c r="Y63" s="92"/>
      <c r="Z63" s="84"/>
      <c r="AA63" s="118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1"/>
      <c r="AO63" s="111"/>
      <c r="AP63" s="112"/>
      <c r="AQ63" s="82" t="s">
        <v>200</v>
      </c>
      <c r="AR63" s="85"/>
      <c r="AS63" s="85"/>
      <c r="AT63" s="85">
        <v>20000000</v>
      </c>
      <c r="AU63" s="85">
        <v>40000000</v>
      </c>
      <c r="AV63" s="85">
        <v>20000000</v>
      </c>
      <c r="AW63" s="85"/>
      <c r="AX63" s="85"/>
      <c r="AY63" s="85"/>
      <c r="AZ63" s="85"/>
      <c r="BA63" s="85"/>
      <c r="BB63" s="85"/>
      <c r="BC63" s="85"/>
      <c r="BD63" s="81"/>
      <c r="BE63" s="111"/>
      <c r="BF63" s="112"/>
      <c r="BG63" s="82" t="s">
        <v>200</v>
      </c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</row>
    <row r="64" spans="1:70" collapsed="1" x14ac:dyDescent="0.2"/>
    <row r="65" spans="4:38" s="153" customFormat="1" ht="10.5" x14ac:dyDescent="0.15">
      <c r="D65" s="152" t="s">
        <v>211</v>
      </c>
      <c r="AB65" s="154">
        <f t="shared" ref="AB65:AL65" si="6">AB2-AB34</f>
        <v>0</v>
      </c>
      <c r="AC65" s="154">
        <f t="shared" si="6"/>
        <v>1236483.17337735</v>
      </c>
      <c r="AD65" s="154">
        <f t="shared" si="6"/>
        <v>1384695.5766018014</v>
      </c>
      <c r="AE65" s="154">
        <f t="shared" si="6"/>
        <v>1966808.8810331002</v>
      </c>
      <c r="AF65" s="154">
        <f t="shared" si="6"/>
        <v>1670468.880678704</v>
      </c>
      <c r="AG65" s="154">
        <f t="shared" si="6"/>
        <v>1359080.8803243032</v>
      </c>
      <c r="AH65" s="154">
        <f t="shared" si="6"/>
        <v>1300168.3280361528</v>
      </c>
      <c r="AI65" s="154">
        <f t="shared" si="6"/>
        <v>963378.04214215232</v>
      </c>
      <c r="AJ65" s="154">
        <f t="shared" si="6"/>
        <v>675232.75624815235</v>
      </c>
      <c r="AK65" s="154">
        <f t="shared" si="6"/>
        <v>387087.47035415214</v>
      </c>
      <c r="AL65" s="154">
        <f t="shared" si="6"/>
        <v>104632.0893819019</v>
      </c>
    </row>
  </sheetData>
  <mergeCells count="18">
    <mergeCell ref="B24:C24"/>
    <mergeCell ref="AO24:AP24"/>
    <mergeCell ref="BE24:BF24"/>
    <mergeCell ref="A1:D1"/>
    <mergeCell ref="AN1:AQ1"/>
    <mergeCell ref="BD1:BG1"/>
    <mergeCell ref="B2:D2"/>
    <mergeCell ref="AO2:AQ2"/>
    <mergeCell ref="BE2:BG2"/>
    <mergeCell ref="B56:C56"/>
    <mergeCell ref="AO56:AP56"/>
    <mergeCell ref="BE56:BF56"/>
    <mergeCell ref="A33:D33"/>
    <mergeCell ref="AN33:AQ33"/>
    <mergeCell ref="BD33:BG33"/>
    <mergeCell ref="B34:D34"/>
    <mergeCell ref="AO34:AQ34"/>
    <mergeCell ref="BE34:BG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WPF</vt:lpstr>
      <vt:lpstr>zwiekszenie_obsługi_długu</vt:lpstr>
      <vt:lpstr>WPF!Obszar_wydruku</vt:lpstr>
      <vt:lpstr>WPF!Print_Area</vt:lpstr>
      <vt:lpstr>WPF!Print_Titles</vt:lpstr>
      <vt:lpstr>WPF!Tytuły_wydruku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 Miasta Gliwice 2022-2034</dc:title>
  <dc:creator>ba03</dc:creator>
  <cp:lastModifiedBy>Szołtysik Marta</cp:lastModifiedBy>
  <cp:lastPrinted>2024-12-27T10:18:19Z</cp:lastPrinted>
  <dcterms:created xsi:type="dcterms:W3CDTF">2013-01-22T09:25:53Z</dcterms:created>
  <dcterms:modified xsi:type="dcterms:W3CDTF">2024-12-27T10:18:48Z</dcterms:modified>
</cp:coreProperties>
</file>