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9090" activeTab="0"/>
  </bookViews>
  <sheets>
    <sheet name="KOSZTORYS PRZYBLIŻONY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<sst xmlns="http://schemas.openxmlformats.org/spreadsheetml/2006/main" count="337" uniqueCount="48">
  <si>
    <t>Rodzaj robót</t>
  </si>
  <si>
    <t>j.m.</t>
  </si>
  <si>
    <t>ilość</t>
  </si>
  <si>
    <t>cena jedn.</t>
  </si>
  <si>
    <t>wartość netto</t>
  </si>
  <si>
    <t>wartość brutto</t>
  </si>
  <si>
    <t>I</t>
  </si>
  <si>
    <t>Lp.</t>
  </si>
  <si>
    <t>1.</t>
  </si>
  <si>
    <t>2.</t>
  </si>
  <si>
    <t>3.</t>
  </si>
  <si>
    <t>m2</t>
  </si>
  <si>
    <t>II</t>
  </si>
  <si>
    <t>III</t>
  </si>
  <si>
    <t>kpl</t>
  </si>
  <si>
    <t>m</t>
  </si>
  <si>
    <t>V</t>
  </si>
  <si>
    <t>Humusowanie i obsianie trawą</t>
  </si>
  <si>
    <t>RAZEM</t>
  </si>
  <si>
    <t>Rozdział II - roboty związane z budową nawierzchni</t>
  </si>
  <si>
    <t>Rozdział III - zagospodarowanie terenu</t>
  </si>
  <si>
    <t>Zabezpieczenie istn. kabla</t>
  </si>
  <si>
    <t>Montaż obramowania w postaci krawężnika</t>
  </si>
  <si>
    <t>Rozdział IV - montaż wiaty</t>
  </si>
  <si>
    <t>Montaż wiaty wraz z oświetleniem</t>
  </si>
  <si>
    <t>Rozdział I- prace rozbiórkowe i zabezpieczające</t>
  </si>
  <si>
    <t>m3</t>
  </si>
  <si>
    <t>Rozbiórka istniejących nawierzchni i murków wraz z wywozem</t>
  </si>
  <si>
    <t>Plac gospodarczy przy ul. Koralowej 5</t>
  </si>
  <si>
    <t>Montaż obramowania w postaci obrzeża</t>
  </si>
  <si>
    <t>Plac gospodarczy przy ul.Turkusowej 6</t>
  </si>
  <si>
    <t>Plac gospodarczy przy ul.Turkusowej 15</t>
  </si>
  <si>
    <t>Plac gospodarczy przy skrzyżowaniu ulic Sadowa - Rubinowa</t>
  </si>
  <si>
    <t>Rozbiórka istniejących nawierzchni wraz z wywozem</t>
  </si>
  <si>
    <t>Wykonanie nawierzchni z kostki brukowej betonowej</t>
  </si>
  <si>
    <t>Montaż obramowania w postaci opornika</t>
  </si>
  <si>
    <t>Plac gospodarczy przy ul. Kasprzaka 1</t>
  </si>
  <si>
    <t>Plac gospodarczy przy ul. Kasprzaka 23</t>
  </si>
  <si>
    <t>Plac gospodarczy przy ul. Granitowej 14</t>
  </si>
  <si>
    <t>Plac gospodarczy przy ul. Perłowej 2</t>
  </si>
  <si>
    <t>Plac gospodarczy przy ul. Perłowej 13</t>
  </si>
  <si>
    <t>łączna wartość netto</t>
  </si>
  <si>
    <t>łączna wartość brutto</t>
  </si>
  <si>
    <t>Pozostałe prace</t>
  </si>
  <si>
    <t>Wykonanie projektów wraz z ich uzgodnieniem i zgłoszeniem / uzyskaniem pozwolenia na budowę</t>
  </si>
  <si>
    <t>Obsługa geodezyja oraz inwentaryzacja po wykonaniu prac</t>
  </si>
  <si>
    <t>Łączny koszt przedmiotowej inwestycji</t>
  </si>
  <si>
    <t>Załącznik nr 1. Kosztorys szacunkowy dla projektowanych robót wg lokalizacji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</si>
</sst>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"/>
    <numFmt numFmtId="167" formatCode="#,##0.00\ &quot;zł&quot;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3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25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8"/>
      <color indexed="54"/>
      <name val="Calibri Light"/>
      <family val="2"/>
    </font>
    <font>
      <sz val="12"/>
      <color indexed="20"/>
      <name val="Times New Roman"/>
      <family val="2"/>
    </font>
    <font>
      <b/>
      <u val="single"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5700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1"/>
      <name val="Times New Roman"/>
      <family val="2"/>
    </font>
    <font>
      <b/>
      <sz val="12"/>
      <color theme="1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8"/>
      <color theme="3"/>
      <name val="Calibri Light"/>
      <family val="2"/>
    </font>
    <font>
      <sz val="12"/>
      <color rgb="FF9C0006"/>
      <name val="Times New Roman"/>
      <family val="2"/>
    </font>
    <font>
      <b/>
      <u val="single"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67" fontId="0" fillId="33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167" fontId="3" fillId="0" borderId="10" xfId="0" applyNumberFormat="1" applyFont="1" applyBorder="1" applyAlignment="1">
      <alignment/>
    </xf>
    <xf numFmtId="167" fontId="36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 quotePrefix="1">
      <alignment/>
    </xf>
    <xf numFmtId="167" fontId="0" fillId="0" borderId="0" xfId="0" applyNumberFormat="1" applyAlignment="1">
      <alignment/>
    </xf>
    <xf numFmtId="167" fontId="0" fillId="34" borderId="10" xfId="0" applyNumberFormat="1" applyFill="1" applyBorder="1" applyAlignment="1">
      <alignment/>
    </xf>
    <xf numFmtId="167" fontId="3" fillId="34" borderId="10" xfId="0" applyNumberFormat="1" applyFont="1" applyFill="1" applyBorder="1" applyAlignment="1">
      <alignment/>
    </xf>
    <xf numFmtId="167" fontId="36" fillId="35" borderId="10" xfId="0" applyNumberFormat="1" applyFont="1" applyFill="1" applyBorder="1" applyAlignment="1">
      <alignment/>
    </xf>
    <xf numFmtId="167" fontId="36" fillId="0" borderId="10" xfId="0" applyNumberFormat="1" applyFont="1" applyBorder="1" applyAlignment="1">
      <alignment/>
    </xf>
    <xf numFmtId="167" fontId="36" fillId="35" borderId="0" xfId="0" applyNumberFormat="1" applyFont="1" applyFill="1" applyBorder="1" applyAlignment="1">
      <alignment/>
    </xf>
    <xf numFmtId="167" fontId="36" fillId="0" borderId="0" xfId="0" applyNumberFormat="1" applyFont="1" applyFill="1" applyBorder="1" applyAlignment="1">
      <alignment/>
    </xf>
    <xf numFmtId="0" fontId="0" fillId="36" borderId="10" xfId="0" applyFill="1" applyBorder="1" applyAlignment="1">
      <alignment/>
    </xf>
    <xf numFmtId="167" fontId="0" fillId="36" borderId="10" xfId="0" applyNumberFormat="1" applyFill="1" applyBorder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">
      <selection activeCell="E132" sqref="E132:G133"/>
    </sheetView>
  </sheetViews>
  <sheetFormatPr defaultColWidth="9.00390625" defaultRowHeight="15.75"/>
  <cols>
    <col min="1" max="1" width="4.50390625" style="0" customWidth="1"/>
    <col min="2" max="2" width="40.25390625" style="0" customWidth="1"/>
    <col min="3" max="3" width="4.75390625" style="0" customWidth="1"/>
    <col min="4" max="4" width="7.00390625" style="0" customWidth="1"/>
    <col min="5" max="5" width="13.375" style="0" customWidth="1"/>
    <col min="6" max="6" width="14.75390625" style="13" customWidth="1"/>
    <col min="7" max="7" width="15.125" style="13" customWidth="1"/>
  </cols>
  <sheetData>
    <row r="1" spans="1:7" ht="15.75">
      <c r="A1" s="22" t="s">
        <v>47</v>
      </c>
      <c r="B1" s="23"/>
      <c r="C1" s="23"/>
      <c r="D1" s="23"/>
      <c r="E1" s="23"/>
      <c r="F1" s="23"/>
      <c r="G1" s="23"/>
    </row>
    <row r="3" spans="1:7" ht="15.75" customHeight="1">
      <c r="A3" s="25" t="s">
        <v>28</v>
      </c>
      <c r="B3" s="25"/>
      <c r="C3" s="25"/>
      <c r="D3" s="25"/>
      <c r="E3" s="25"/>
      <c r="F3" s="25"/>
      <c r="G3" s="25"/>
    </row>
    <row r="4" spans="1:7" ht="15.75">
      <c r="A4" s="20" t="s">
        <v>7</v>
      </c>
      <c r="B4" s="20" t="s">
        <v>0</v>
      </c>
      <c r="C4" s="20" t="s">
        <v>1</v>
      </c>
      <c r="D4" s="20" t="s">
        <v>2</v>
      </c>
      <c r="E4" s="21" t="s">
        <v>3</v>
      </c>
      <c r="F4" s="21" t="s">
        <v>4</v>
      </c>
      <c r="G4" s="21" t="s">
        <v>5</v>
      </c>
    </row>
    <row r="5" spans="1:7" ht="15.75">
      <c r="A5" s="3" t="s">
        <v>6</v>
      </c>
      <c r="B5" s="4" t="s">
        <v>25</v>
      </c>
      <c r="C5" s="3"/>
      <c r="D5" s="11"/>
      <c r="E5" s="5"/>
      <c r="F5" s="5"/>
      <c r="G5" s="5"/>
    </row>
    <row r="6" spans="1:7" ht="15.75">
      <c r="A6" s="1" t="s">
        <v>8</v>
      </c>
      <c r="B6" s="2" t="s">
        <v>21</v>
      </c>
      <c r="C6" s="1" t="s">
        <v>15</v>
      </c>
      <c r="D6" s="7">
        <v>0</v>
      </c>
      <c r="E6" s="6"/>
      <c r="F6" s="14"/>
      <c r="G6" s="14"/>
    </row>
    <row r="7" spans="1:7" ht="31.5">
      <c r="A7" s="1" t="s">
        <v>9</v>
      </c>
      <c r="B7" s="2" t="s">
        <v>27</v>
      </c>
      <c r="C7" s="1" t="s">
        <v>26</v>
      </c>
      <c r="D7" s="7">
        <f>40.9*0.2+15.2*1.4*0.25</f>
        <v>13.5</v>
      </c>
      <c r="E7" s="6"/>
      <c r="F7" s="14"/>
      <c r="G7" s="14"/>
    </row>
    <row r="8" spans="1:7" ht="15.75">
      <c r="A8" s="3" t="s">
        <v>12</v>
      </c>
      <c r="B8" s="3" t="s">
        <v>19</v>
      </c>
      <c r="C8" s="3"/>
      <c r="D8" s="11"/>
      <c r="E8" s="5"/>
      <c r="F8" s="5"/>
      <c r="G8" s="5"/>
    </row>
    <row r="9" spans="1:7" ht="31.5">
      <c r="A9" s="7" t="s">
        <v>8</v>
      </c>
      <c r="B9" s="10" t="s">
        <v>34</v>
      </c>
      <c r="C9" s="7" t="s">
        <v>11</v>
      </c>
      <c r="D9" s="7">
        <f>40.89+21.7</f>
        <v>62.59</v>
      </c>
      <c r="E9" s="8"/>
      <c r="F9" s="15"/>
      <c r="G9" s="15"/>
    </row>
    <row r="10" spans="1:7" ht="15.75">
      <c r="A10" s="7" t="s">
        <v>9</v>
      </c>
      <c r="B10" s="10" t="s">
        <v>22</v>
      </c>
      <c r="C10" s="7" t="s">
        <v>15</v>
      </c>
      <c r="D10" s="12">
        <v>11</v>
      </c>
      <c r="E10" s="8"/>
      <c r="F10" s="15"/>
      <c r="G10" s="15"/>
    </row>
    <row r="11" spans="1:7" ht="15.75">
      <c r="A11" s="7" t="s">
        <v>10</v>
      </c>
      <c r="B11" s="10" t="s">
        <v>29</v>
      </c>
      <c r="C11" s="7" t="s">
        <v>15</v>
      </c>
      <c r="D11" s="12">
        <v>26.7</v>
      </c>
      <c r="E11" s="8"/>
      <c r="F11" s="15"/>
      <c r="G11" s="15"/>
    </row>
    <row r="12" spans="1:7" ht="15.75">
      <c r="A12" s="3" t="s">
        <v>13</v>
      </c>
      <c r="B12" s="3" t="s">
        <v>20</v>
      </c>
      <c r="C12" s="3"/>
      <c r="D12" s="11"/>
      <c r="E12" s="5"/>
      <c r="F12" s="5"/>
      <c r="G12" s="5"/>
    </row>
    <row r="13" spans="1:7" ht="15.75">
      <c r="A13" s="1" t="s">
        <v>8</v>
      </c>
      <c r="B13" s="1" t="s">
        <v>17</v>
      </c>
      <c r="C13" s="1" t="s">
        <v>11</v>
      </c>
      <c r="D13" s="7">
        <f>D11*0.5</f>
        <v>13.35</v>
      </c>
      <c r="E13" s="6"/>
      <c r="F13" s="14"/>
      <c r="G13" s="14"/>
    </row>
    <row r="14" spans="1:7" ht="15.75">
      <c r="A14" s="3" t="s">
        <v>16</v>
      </c>
      <c r="B14" s="4" t="s">
        <v>23</v>
      </c>
      <c r="C14" s="3"/>
      <c r="D14" s="11"/>
      <c r="E14" s="5"/>
      <c r="F14" s="5"/>
      <c r="G14" s="5"/>
    </row>
    <row r="15" spans="1:7" ht="20.25" customHeight="1">
      <c r="A15" s="1" t="s">
        <v>8</v>
      </c>
      <c r="B15" s="2" t="s">
        <v>24</v>
      </c>
      <c r="C15" s="1" t="s">
        <v>14</v>
      </c>
      <c r="D15" s="7">
        <v>1</v>
      </c>
      <c r="E15" s="6"/>
      <c r="F15" s="14"/>
      <c r="G15" s="14"/>
    </row>
    <row r="16" spans="5:7" ht="15.75">
      <c r="E16" s="9" t="s">
        <v>18</v>
      </c>
      <c r="F16" s="9">
        <f>SUM(F5:F15)</f>
        <v>0</v>
      </c>
      <c r="G16" s="9">
        <f>SUM(G5:G15)</f>
        <v>0</v>
      </c>
    </row>
    <row r="18" spans="1:7" ht="15.75" customHeight="1">
      <c r="A18" s="25" t="s">
        <v>30</v>
      </c>
      <c r="B18" s="25"/>
      <c r="C18" s="25"/>
      <c r="D18" s="25"/>
      <c r="E18" s="25"/>
      <c r="F18" s="25"/>
      <c r="G18" s="25"/>
    </row>
    <row r="19" spans="1:7" ht="15.75">
      <c r="A19" s="20" t="s">
        <v>7</v>
      </c>
      <c r="B19" s="20" t="s">
        <v>0</v>
      </c>
      <c r="C19" s="20" t="s">
        <v>1</v>
      </c>
      <c r="D19" s="20" t="s">
        <v>2</v>
      </c>
      <c r="E19" s="21" t="s">
        <v>3</v>
      </c>
      <c r="F19" s="21" t="s">
        <v>4</v>
      </c>
      <c r="G19" s="21" t="s">
        <v>5</v>
      </c>
    </row>
    <row r="20" spans="1:7" ht="15.75">
      <c r="A20" s="3" t="s">
        <v>6</v>
      </c>
      <c r="B20" s="4" t="s">
        <v>25</v>
      </c>
      <c r="C20" s="3"/>
      <c r="D20" s="11"/>
      <c r="E20" s="5"/>
      <c r="F20" s="5"/>
      <c r="G20" s="5"/>
    </row>
    <row r="21" spans="1:7" ht="31.5">
      <c r="A21" s="1" t="s">
        <v>8</v>
      </c>
      <c r="B21" s="2" t="s">
        <v>27</v>
      </c>
      <c r="C21" s="1" t="s">
        <v>26</v>
      </c>
      <c r="D21" s="7">
        <f>18.62*1.4*0.25+38.97*0.25</f>
        <v>16.2595</v>
      </c>
      <c r="E21" s="6"/>
      <c r="F21" s="14"/>
      <c r="G21" s="14"/>
    </row>
    <row r="22" spans="1:7" ht="15.75">
      <c r="A22" s="3" t="s">
        <v>12</v>
      </c>
      <c r="B22" s="3" t="s">
        <v>19</v>
      </c>
      <c r="C22" s="3"/>
      <c r="D22" s="11"/>
      <c r="E22" s="5"/>
      <c r="F22" s="5"/>
      <c r="G22" s="5"/>
    </row>
    <row r="23" spans="1:7" ht="31.5">
      <c r="A23" s="7" t="s">
        <v>8</v>
      </c>
      <c r="B23" s="10" t="s">
        <v>34</v>
      </c>
      <c r="C23" s="7" t="s">
        <v>11</v>
      </c>
      <c r="D23" s="7">
        <v>45.85</v>
      </c>
      <c r="E23" s="8"/>
      <c r="F23" s="15"/>
      <c r="G23" s="15"/>
    </row>
    <row r="24" spans="1:7" ht="15.75">
      <c r="A24" s="7" t="s">
        <v>9</v>
      </c>
      <c r="B24" s="10" t="s">
        <v>22</v>
      </c>
      <c r="C24" s="7" t="s">
        <v>15</v>
      </c>
      <c r="D24" s="12">
        <v>10.5</v>
      </c>
      <c r="E24" s="8"/>
      <c r="F24" s="15"/>
      <c r="G24" s="15"/>
    </row>
    <row r="25" spans="1:7" ht="15.75">
      <c r="A25" s="7" t="s">
        <v>10</v>
      </c>
      <c r="B25" s="10" t="s">
        <v>29</v>
      </c>
      <c r="C25" s="7" t="s">
        <v>15</v>
      </c>
      <c r="D25" s="12">
        <f>18.6+7.7</f>
        <v>26.3</v>
      </c>
      <c r="E25" s="8"/>
      <c r="F25" s="15"/>
      <c r="G25" s="15"/>
    </row>
    <row r="26" spans="1:7" ht="15.75">
      <c r="A26" s="3" t="s">
        <v>13</v>
      </c>
      <c r="B26" s="3" t="s">
        <v>20</v>
      </c>
      <c r="C26" s="3"/>
      <c r="D26" s="11"/>
      <c r="E26" s="5"/>
      <c r="F26" s="5"/>
      <c r="G26" s="5"/>
    </row>
    <row r="27" spans="1:7" ht="15.75">
      <c r="A27" s="1" t="s">
        <v>8</v>
      </c>
      <c r="B27" s="1" t="s">
        <v>17</v>
      </c>
      <c r="C27" s="1" t="s">
        <v>11</v>
      </c>
      <c r="D27" s="7">
        <f>D25*0.5</f>
        <v>13.15</v>
      </c>
      <c r="E27" s="6"/>
      <c r="F27" s="14"/>
      <c r="G27" s="14"/>
    </row>
    <row r="28" spans="1:7" ht="15.75">
      <c r="A28" s="3" t="s">
        <v>16</v>
      </c>
      <c r="B28" s="4" t="s">
        <v>23</v>
      </c>
      <c r="C28" s="3"/>
      <c r="D28" s="11"/>
      <c r="E28" s="5"/>
      <c r="F28" s="5"/>
      <c r="G28" s="5"/>
    </row>
    <row r="29" spans="1:7" ht="15.75">
      <c r="A29" s="1" t="s">
        <v>8</v>
      </c>
      <c r="B29" s="2" t="s">
        <v>24</v>
      </c>
      <c r="C29" s="1" t="s">
        <v>14</v>
      </c>
      <c r="D29" s="7">
        <v>1</v>
      </c>
      <c r="E29" s="6"/>
      <c r="F29" s="14"/>
      <c r="G29" s="14"/>
    </row>
    <row r="30" spans="5:7" ht="15.75">
      <c r="E30" s="9" t="s">
        <v>18</v>
      </c>
      <c r="F30" s="9">
        <f>SUM(F20:F29)</f>
        <v>0</v>
      </c>
      <c r="G30" s="9">
        <f>SUM(G20:G29)</f>
        <v>0</v>
      </c>
    </row>
    <row r="32" spans="1:7" ht="15.75" customHeight="1">
      <c r="A32" s="25" t="s">
        <v>31</v>
      </c>
      <c r="B32" s="25"/>
      <c r="C32" s="25"/>
      <c r="D32" s="25"/>
      <c r="E32" s="25"/>
      <c r="F32" s="25"/>
      <c r="G32" s="25"/>
    </row>
    <row r="33" spans="1:7" ht="15.75">
      <c r="A33" s="20" t="s">
        <v>7</v>
      </c>
      <c r="B33" s="20" t="s">
        <v>0</v>
      </c>
      <c r="C33" s="20" t="s">
        <v>1</v>
      </c>
      <c r="D33" s="20" t="s">
        <v>2</v>
      </c>
      <c r="E33" s="21" t="s">
        <v>3</v>
      </c>
      <c r="F33" s="21" t="s">
        <v>4</v>
      </c>
      <c r="G33" s="21" t="s">
        <v>5</v>
      </c>
    </row>
    <row r="34" spans="1:7" ht="15.75">
      <c r="A34" s="3" t="s">
        <v>6</v>
      </c>
      <c r="B34" s="4" t="s">
        <v>25</v>
      </c>
      <c r="C34" s="3"/>
      <c r="D34" s="11"/>
      <c r="E34" s="5"/>
      <c r="F34" s="5"/>
      <c r="G34" s="5"/>
    </row>
    <row r="35" spans="1:7" ht="31.5">
      <c r="A35" s="1" t="s">
        <v>8</v>
      </c>
      <c r="B35" s="2" t="s">
        <v>27</v>
      </c>
      <c r="C35" s="1" t="s">
        <v>26</v>
      </c>
      <c r="D35" s="7">
        <f>25.64*1.4*0.25+49.67*0.2</f>
        <v>18.908</v>
      </c>
      <c r="E35" s="6"/>
      <c r="F35" s="14"/>
      <c r="G35" s="14"/>
    </row>
    <row r="36" spans="1:7" ht="15.75">
      <c r="A36" s="3" t="s">
        <v>12</v>
      </c>
      <c r="B36" s="3" t="s">
        <v>19</v>
      </c>
      <c r="C36" s="3"/>
      <c r="D36" s="11"/>
      <c r="E36" s="5"/>
      <c r="F36" s="5"/>
      <c r="G36" s="5"/>
    </row>
    <row r="37" spans="1:7" ht="31.5">
      <c r="A37" s="7" t="s">
        <v>8</v>
      </c>
      <c r="B37" s="10" t="s">
        <v>34</v>
      </c>
      <c r="C37" s="7" t="s">
        <v>11</v>
      </c>
      <c r="D37" s="7">
        <v>49.67</v>
      </c>
      <c r="E37" s="8"/>
      <c r="F37" s="15"/>
      <c r="G37" s="15"/>
    </row>
    <row r="38" spans="1:7" ht="15.75">
      <c r="A38" s="7" t="s">
        <v>9</v>
      </c>
      <c r="B38" s="10" t="s">
        <v>22</v>
      </c>
      <c r="C38" s="7" t="s">
        <v>15</v>
      </c>
      <c r="D38" s="12">
        <v>8.5</v>
      </c>
      <c r="E38" s="8"/>
      <c r="F38" s="15"/>
      <c r="G38" s="15"/>
    </row>
    <row r="39" spans="1:7" ht="15.75">
      <c r="A39" s="7" t="s">
        <v>10</v>
      </c>
      <c r="B39" s="10" t="s">
        <v>29</v>
      </c>
      <c r="C39" s="7" t="s">
        <v>15</v>
      </c>
      <c r="D39" s="12">
        <v>20.2</v>
      </c>
      <c r="E39" s="8"/>
      <c r="F39" s="15"/>
      <c r="G39" s="15"/>
    </row>
    <row r="40" spans="1:7" ht="15.75">
      <c r="A40" s="3" t="s">
        <v>13</v>
      </c>
      <c r="B40" s="3" t="s">
        <v>20</v>
      </c>
      <c r="C40" s="3"/>
      <c r="D40" s="11"/>
      <c r="E40" s="5"/>
      <c r="F40" s="5"/>
      <c r="G40" s="5"/>
    </row>
    <row r="41" spans="1:7" ht="15.75">
      <c r="A41" s="1" t="s">
        <v>8</v>
      </c>
      <c r="B41" s="1" t="s">
        <v>17</v>
      </c>
      <c r="C41" s="1" t="s">
        <v>11</v>
      </c>
      <c r="D41" s="7">
        <f>D39*0.5</f>
        <v>10.1</v>
      </c>
      <c r="E41" s="6"/>
      <c r="F41" s="14"/>
      <c r="G41" s="14"/>
    </row>
    <row r="42" spans="1:7" ht="15.75">
      <c r="A42" s="3" t="s">
        <v>16</v>
      </c>
      <c r="B42" s="4" t="s">
        <v>23</v>
      </c>
      <c r="C42" s="3"/>
      <c r="D42" s="11"/>
      <c r="E42" s="5"/>
      <c r="F42" s="5"/>
      <c r="G42" s="5"/>
    </row>
    <row r="43" spans="1:7" ht="15.75">
      <c r="A43" s="1" t="s">
        <v>8</v>
      </c>
      <c r="B43" s="2" t="s">
        <v>24</v>
      </c>
      <c r="C43" s="1" t="s">
        <v>14</v>
      </c>
      <c r="D43" s="7">
        <v>1</v>
      </c>
      <c r="E43" s="6"/>
      <c r="F43" s="14"/>
      <c r="G43" s="14"/>
    </row>
    <row r="44" spans="5:7" ht="15.75">
      <c r="E44" s="9" t="s">
        <v>18</v>
      </c>
      <c r="F44" s="9">
        <f>SUM(F34:F43)</f>
        <v>0</v>
      </c>
      <c r="G44" s="9">
        <f>SUM(G34:G43)</f>
        <v>0</v>
      </c>
    </row>
    <row r="46" spans="1:7" ht="15.75" customHeight="1">
      <c r="A46" s="25" t="s">
        <v>32</v>
      </c>
      <c r="B46" s="25"/>
      <c r="C46" s="25"/>
      <c r="D46" s="25"/>
      <c r="E46" s="25"/>
      <c r="F46" s="25"/>
      <c r="G46" s="25"/>
    </row>
    <row r="47" spans="1:7" ht="15.75">
      <c r="A47" s="20" t="s">
        <v>7</v>
      </c>
      <c r="B47" s="20" t="s">
        <v>0</v>
      </c>
      <c r="C47" s="20" t="s">
        <v>1</v>
      </c>
      <c r="D47" s="20" t="s">
        <v>2</v>
      </c>
      <c r="E47" s="21" t="s">
        <v>3</v>
      </c>
      <c r="F47" s="21" t="s">
        <v>4</v>
      </c>
      <c r="G47" s="21" t="s">
        <v>5</v>
      </c>
    </row>
    <row r="48" spans="1:7" ht="15.75">
      <c r="A48" s="3" t="s">
        <v>6</v>
      </c>
      <c r="B48" s="4" t="s">
        <v>25</v>
      </c>
      <c r="C48" s="3"/>
      <c r="D48" s="11"/>
      <c r="E48" s="5"/>
      <c r="F48" s="5"/>
      <c r="G48" s="5"/>
    </row>
    <row r="49" spans="1:7" ht="31.5">
      <c r="A49" s="1" t="s">
        <v>8</v>
      </c>
      <c r="B49" s="2" t="s">
        <v>33</v>
      </c>
      <c r="C49" s="1" t="s">
        <v>26</v>
      </c>
      <c r="D49" s="7">
        <f>49.35*0.08</f>
        <v>3.9480000000000004</v>
      </c>
      <c r="E49" s="6"/>
      <c r="F49" s="14"/>
      <c r="G49" s="14"/>
    </row>
    <row r="50" spans="1:7" ht="15.75">
      <c r="A50" s="3" t="s">
        <v>12</v>
      </c>
      <c r="B50" s="3" t="s">
        <v>19</v>
      </c>
      <c r="C50" s="3"/>
      <c r="D50" s="11"/>
      <c r="E50" s="5"/>
      <c r="F50" s="5"/>
      <c r="G50" s="5"/>
    </row>
    <row r="51" spans="1:7" ht="31.5">
      <c r="A51" s="7" t="s">
        <v>8</v>
      </c>
      <c r="B51" s="10" t="s">
        <v>34</v>
      </c>
      <c r="C51" s="7" t="s">
        <v>11</v>
      </c>
      <c r="D51" s="7">
        <f>2.72+49.35</f>
        <v>52.07</v>
      </c>
      <c r="E51" s="8"/>
      <c r="F51" s="15"/>
      <c r="G51" s="15"/>
    </row>
    <row r="52" spans="1:7" ht="15.75">
      <c r="A52" s="7" t="s">
        <v>9</v>
      </c>
      <c r="B52" s="10" t="s">
        <v>35</v>
      </c>
      <c r="C52" s="7" t="s">
        <v>15</v>
      </c>
      <c r="D52" s="12">
        <v>10.31</v>
      </c>
      <c r="E52" s="8"/>
      <c r="F52" s="15"/>
      <c r="G52" s="15"/>
    </row>
    <row r="53" spans="1:7" ht="15.75">
      <c r="A53" s="7" t="s">
        <v>10</v>
      </c>
      <c r="B53" s="10" t="s">
        <v>29</v>
      </c>
      <c r="C53" s="7" t="s">
        <v>15</v>
      </c>
      <c r="D53" s="12">
        <v>19.13</v>
      </c>
      <c r="E53" s="8"/>
      <c r="F53" s="15"/>
      <c r="G53" s="15"/>
    </row>
    <row r="54" spans="1:7" ht="15.75">
      <c r="A54" s="3" t="s">
        <v>13</v>
      </c>
      <c r="B54" s="3" t="s">
        <v>20</v>
      </c>
      <c r="C54" s="3"/>
      <c r="D54" s="11"/>
      <c r="E54" s="5"/>
      <c r="F54" s="5"/>
      <c r="G54" s="5"/>
    </row>
    <row r="55" spans="1:7" ht="15.75">
      <c r="A55" s="1" t="s">
        <v>8</v>
      </c>
      <c r="B55" s="1" t="s">
        <v>17</v>
      </c>
      <c r="C55" s="1" t="s">
        <v>11</v>
      </c>
      <c r="D55" s="7">
        <f>D53*0.5</f>
        <v>9.565</v>
      </c>
      <c r="E55" s="6"/>
      <c r="F55" s="14"/>
      <c r="G55" s="14"/>
    </row>
    <row r="56" spans="1:7" ht="15.75">
      <c r="A56" s="3" t="s">
        <v>16</v>
      </c>
      <c r="B56" s="4" t="s">
        <v>23</v>
      </c>
      <c r="C56" s="3"/>
      <c r="D56" s="11"/>
      <c r="E56" s="5"/>
      <c r="F56" s="5"/>
      <c r="G56" s="5"/>
    </row>
    <row r="57" spans="1:7" ht="15.75">
      <c r="A57" s="1" t="s">
        <v>8</v>
      </c>
      <c r="B57" s="2" t="s">
        <v>24</v>
      </c>
      <c r="C57" s="1" t="s">
        <v>14</v>
      </c>
      <c r="D57" s="7">
        <v>1</v>
      </c>
      <c r="E57" s="6"/>
      <c r="F57" s="14"/>
      <c r="G57" s="14"/>
    </row>
    <row r="58" spans="5:7" ht="15.75">
      <c r="E58" s="9" t="s">
        <v>18</v>
      </c>
      <c r="F58" s="9">
        <f>SUM(F48:F57)</f>
        <v>0</v>
      </c>
      <c r="G58" s="9">
        <f>SUM(G48:G57)</f>
        <v>0</v>
      </c>
    </row>
    <row r="60" spans="1:7" ht="15.75" customHeight="1">
      <c r="A60" s="25" t="s">
        <v>36</v>
      </c>
      <c r="B60" s="25"/>
      <c r="C60" s="25"/>
      <c r="D60" s="25"/>
      <c r="E60" s="25"/>
      <c r="F60" s="25"/>
      <c r="G60" s="25"/>
    </row>
    <row r="61" spans="1:7" ht="15.75">
      <c r="A61" s="20" t="s">
        <v>7</v>
      </c>
      <c r="B61" s="20" t="s">
        <v>0</v>
      </c>
      <c r="C61" s="20" t="s">
        <v>1</v>
      </c>
      <c r="D61" s="20" t="s">
        <v>2</v>
      </c>
      <c r="E61" s="21" t="s">
        <v>3</v>
      </c>
      <c r="F61" s="21" t="s">
        <v>4</v>
      </c>
      <c r="G61" s="21" t="s">
        <v>5</v>
      </c>
    </row>
    <row r="62" spans="1:7" ht="15.75">
      <c r="A62" s="3" t="s">
        <v>6</v>
      </c>
      <c r="B62" s="4" t="s">
        <v>25</v>
      </c>
      <c r="C62" s="3"/>
      <c r="D62" s="11"/>
      <c r="E62" s="5"/>
      <c r="F62" s="5"/>
      <c r="G62" s="5"/>
    </row>
    <row r="63" spans="1:7" ht="31.5">
      <c r="A63" s="1" t="s">
        <v>8</v>
      </c>
      <c r="B63" s="2" t="s">
        <v>27</v>
      </c>
      <c r="C63" s="1" t="s">
        <v>26</v>
      </c>
      <c r="D63" s="7">
        <f>30.88*1.4*0.25+75.29*0.2</f>
        <v>25.866</v>
      </c>
      <c r="E63" s="6"/>
      <c r="F63" s="14"/>
      <c r="G63" s="14"/>
    </row>
    <row r="64" spans="1:7" ht="15.75">
      <c r="A64" s="3" t="s">
        <v>12</v>
      </c>
      <c r="B64" s="3" t="s">
        <v>19</v>
      </c>
      <c r="C64" s="3"/>
      <c r="D64" s="11"/>
      <c r="E64" s="5"/>
      <c r="F64" s="5"/>
      <c r="G64" s="5"/>
    </row>
    <row r="65" spans="1:7" ht="31.5">
      <c r="A65" s="7" t="s">
        <v>8</v>
      </c>
      <c r="B65" s="10" t="s">
        <v>34</v>
      </c>
      <c r="C65" s="7" t="s">
        <v>11</v>
      </c>
      <c r="D65" s="7">
        <v>43.03</v>
      </c>
      <c r="E65" s="8"/>
      <c r="F65" s="15"/>
      <c r="G65" s="15"/>
    </row>
    <row r="66" spans="1:7" ht="15.75">
      <c r="A66" s="7" t="s">
        <v>9</v>
      </c>
      <c r="B66" s="10" t="s">
        <v>22</v>
      </c>
      <c r="C66" s="7" t="s">
        <v>15</v>
      </c>
      <c r="D66" s="12">
        <v>8.5</v>
      </c>
      <c r="E66" s="8"/>
      <c r="F66" s="15"/>
      <c r="G66" s="15"/>
    </row>
    <row r="67" spans="1:7" ht="15.75">
      <c r="A67" s="7" t="s">
        <v>10</v>
      </c>
      <c r="B67" s="10" t="s">
        <v>29</v>
      </c>
      <c r="C67" s="7" t="s">
        <v>15</v>
      </c>
      <c r="D67" s="12">
        <v>26.8</v>
      </c>
      <c r="E67" s="8"/>
      <c r="F67" s="15"/>
      <c r="G67" s="15"/>
    </row>
    <row r="68" spans="1:7" ht="15.75">
      <c r="A68" s="3" t="s">
        <v>13</v>
      </c>
      <c r="B68" s="3" t="s">
        <v>20</v>
      </c>
      <c r="C68" s="3"/>
      <c r="D68" s="11"/>
      <c r="E68" s="5"/>
      <c r="F68" s="5"/>
      <c r="G68" s="5"/>
    </row>
    <row r="69" spans="1:7" ht="15.75">
      <c r="A69" s="1" t="s">
        <v>8</v>
      </c>
      <c r="B69" s="1" t="s">
        <v>17</v>
      </c>
      <c r="C69" s="1" t="s">
        <v>11</v>
      </c>
      <c r="D69" s="7">
        <f>D67*0.5+30.34</f>
        <v>43.74</v>
      </c>
      <c r="E69" s="6"/>
      <c r="F69" s="14"/>
      <c r="G69" s="14"/>
    </row>
    <row r="70" spans="1:7" ht="15.75">
      <c r="A70" s="3" t="s">
        <v>16</v>
      </c>
      <c r="B70" s="4" t="s">
        <v>23</v>
      </c>
      <c r="C70" s="3"/>
      <c r="D70" s="11"/>
      <c r="E70" s="5"/>
      <c r="F70" s="5"/>
      <c r="G70" s="5"/>
    </row>
    <row r="71" spans="1:7" ht="15.75">
      <c r="A71" s="1" t="s">
        <v>8</v>
      </c>
      <c r="B71" s="2" t="s">
        <v>24</v>
      </c>
      <c r="C71" s="1" t="s">
        <v>14</v>
      </c>
      <c r="D71" s="7">
        <v>1</v>
      </c>
      <c r="E71" s="6"/>
      <c r="F71" s="14"/>
      <c r="G71" s="14"/>
    </row>
    <row r="72" spans="5:7" ht="15.75">
      <c r="E72" s="9" t="s">
        <v>18</v>
      </c>
      <c r="F72" s="9">
        <f>SUM(F62:F71)</f>
        <v>0</v>
      </c>
      <c r="G72" s="9">
        <f>SUM(G62:G71)</f>
        <v>0</v>
      </c>
    </row>
    <row r="74" spans="1:7" ht="15.75" customHeight="1">
      <c r="A74" s="25" t="s">
        <v>37</v>
      </c>
      <c r="B74" s="25"/>
      <c r="C74" s="25"/>
      <c r="D74" s="25"/>
      <c r="E74" s="25"/>
      <c r="F74" s="25"/>
      <c r="G74" s="25"/>
    </row>
    <row r="75" spans="1:7" ht="15.75">
      <c r="A75" s="20" t="s">
        <v>7</v>
      </c>
      <c r="B75" s="20" t="s">
        <v>0</v>
      </c>
      <c r="C75" s="20" t="s">
        <v>1</v>
      </c>
      <c r="D75" s="20" t="s">
        <v>2</v>
      </c>
      <c r="E75" s="21" t="s">
        <v>3</v>
      </c>
      <c r="F75" s="21" t="s">
        <v>4</v>
      </c>
      <c r="G75" s="21" t="s">
        <v>5</v>
      </c>
    </row>
    <row r="76" spans="1:7" ht="15.75">
      <c r="A76" s="3" t="s">
        <v>6</v>
      </c>
      <c r="B76" s="4" t="s">
        <v>25</v>
      </c>
      <c r="C76" s="3"/>
      <c r="D76" s="11"/>
      <c r="E76" s="5"/>
      <c r="F76" s="5"/>
      <c r="G76" s="5"/>
    </row>
    <row r="77" spans="1:7" ht="31.5">
      <c r="A77" s="1" t="s">
        <v>8</v>
      </c>
      <c r="B77" s="2" t="s">
        <v>27</v>
      </c>
      <c r="C77" s="1" t="s">
        <v>26</v>
      </c>
      <c r="D77" s="7">
        <f>23.8*1.4*0.25+68.47*0.2</f>
        <v>22.024</v>
      </c>
      <c r="E77" s="6"/>
      <c r="F77" s="14"/>
      <c r="G77" s="14"/>
    </row>
    <row r="78" spans="1:7" ht="15.75">
      <c r="A78" s="3" t="s">
        <v>12</v>
      </c>
      <c r="B78" s="3" t="s">
        <v>19</v>
      </c>
      <c r="C78" s="3"/>
      <c r="D78" s="11"/>
      <c r="E78" s="5"/>
      <c r="F78" s="5"/>
      <c r="G78" s="5"/>
    </row>
    <row r="79" spans="1:7" ht="31.5">
      <c r="A79" s="7" t="s">
        <v>8</v>
      </c>
      <c r="B79" s="10" t="s">
        <v>34</v>
      </c>
      <c r="C79" s="7" t="s">
        <v>11</v>
      </c>
      <c r="D79" s="7">
        <v>56.25</v>
      </c>
      <c r="E79" s="8"/>
      <c r="F79" s="15"/>
      <c r="G79" s="15"/>
    </row>
    <row r="80" spans="1:7" ht="15.75">
      <c r="A80" s="7" t="s">
        <v>9</v>
      </c>
      <c r="B80" s="10" t="s">
        <v>22</v>
      </c>
      <c r="C80" s="7" t="s">
        <v>15</v>
      </c>
      <c r="D80" s="12">
        <v>10.5</v>
      </c>
      <c r="E80" s="8"/>
      <c r="F80" s="15"/>
      <c r="G80" s="15"/>
    </row>
    <row r="81" spans="1:7" ht="15.75">
      <c r="A81" s="7" t="s">
        <v>10</v>
      </c>
      <c r="B81" s="10" t="s">
        <v>29</v>
      </c>
      <c r="C81" s="7" t="s">
        <v>15</v>
      </c>
      <c r="D81" s="12">
        <v>21.73</v>
      </c>
      <c r="E81" s="8"/>
      <c r="F81" s="15"/>
      <c r="G81" s="15"/>
    </row>
    <row r="82" spans="1:7" ht="15.75">
      <c r="A82" s="3" t="s">
        <v>13</v>
      </c>
      <c r="B82" s="3" t="s">
        <v>20</v>
      </c>
      <c r="C82" s="3"/>
      <c r="D82" s="11"/>
      <c r="E82" s="5"/>
      <c r="F82" s="5"/>
      <c r="G82" s="5"/>
    </row>
    <row r="83" spans="1:7" ht="15.75">
      <c r="A83" s="1" t="s">
        <v>8</v>
      </c>
      <c r="B83" s="1" t="s">
        <v>17</v>
      </c>
      <c r="C83" s="1" t="s">
        <v>11</v>
      </c>
      <c r="D83" s="7">
        <f>D81*0.5+13.2</f>
        <v>24.064999999999998</v>
      </c>
      <c r="E83" s="6"/>
      <c r="F83" s="14"/>
      <c r="G83" s="14"/>
    </row>
    <row r="84" spans="1:7" ht="15.75">
      <c r="A84" s="3" t="s">
        <v>16</v>
      </c>
      <c r="B84" s="4" t="s">
        <v>23</v>
      </c>
      <c r="C84" s="3"/>
      <c r="D84" s="11"/>
      <c r="E84" s="5"/>
      <c r="F84" s="5"/>
      <c r="G84" s="5"/>
    </row>
    <row r="85" spans="1:7" ht="15.75">
      <c r="A85" s="1" t="s">
        <v>8</v>
      </c>
      <c r="B85" s="2" t="s">
        <v>24</v>
      </c>
      <c r="C85" s="1" t="s">
        <v>14</v>
      </c>
      <c r="D85" s="7">
        <v>1</v>
      </c>
      <c r="E85" s="6"/>
      <c r="F85" s="14"/>
      <c r="G85" s="14"/>
    </row>
    <row r="86" spans="5:7" ht="15.75">
      <c r="E86" s="9" t="s">
        <v>18</v>
      </c>
      <c r="F86" s="9">
        <f>SUM(F76:F85)</f>
        <v>0</v>
      </c>
      <c r="G86" s="9">
        <f>SUM(G76:G85)</f>
        <v>0</v>
      </c>
    </row>
    <row r="88" spans="1:7" ht="15.75" customHeight="1">
      <c r="A88" s="25" t="s">
        <v>38</v>
      </c>
      <c r="B88" s="25"/>
      <c r="C88" s="25"/>
      <c r="D88" s="25"/>
      <c r="E88" s="25"/>
      <c r="F88" s="25"/>
      <c r="G88" s="25"/>
    </row>
    <row r="89" spans="1:7" ht="15.75">
      <c r="A89" s="20" t="s">
        <v>7</v>
      </c>
      <c r="B89" s="20" t="s">
        <v>0</v>
      </c>
      <c r="C89" s="20" t="s">
        <v>1</v>
      </c>
      <c r="D89" s="20" t="s">
        <v>2</v>
      </c>
      <c r="E89" s="21" t="s">
        <v>3</v>
      </c>
      <c r="F89" s="21" t="s">
        <v>4</v>
      </c>
      <c r="G89" s="21" t="s">
        <v>5</v>
      </c>
    </row>
    <row r="90" spans="1:7" ht="15.75">
      <c r="A90" s="3" t="s">
        <v>6</v>
      </c>
      <c r="B90" s="4" t="s">
        <v>25</v>
      </c>
      <c r="C90" s="3"/>
      <c r="D90" s="11"/>
      <c r="E90" s="5"/>
      <c r="F90" s="5"/>
      <c r="G90" s="5"/>
    </row>
    <row r="91" spans="1:7" ht="31.5">
      <c r="A91" s="1" t="s">
        <v>8</v>
      </c>
      <c r="B91" s="2" t="s">
        <v>27</v>
      </c>
      <c r="C91" s="1" t="s">
        <v>26</v>
      </c>
      <c r="D91" s="7">
        <f>20.94*1.4*0.25+50.7*0.2</f>
        <v>17.469</v>
      </c>
      <c r="E91" s="6"/>
      <c r="F91" s="14"/>
      <c r="G91" s="14"/>
    </row>
    <row r="92" spans="1:7" ht="15.75">
      <c r="A92" s="3" t="s">
        <v>12</v>
      </c>
      <c r="B92" s="3" t="s">
        <v>19</v>
      </c>
      <c r="C92" s="3"/>
      <c r="D92" s="11"/>
      <c r="E92" s="5"/>
      <c r="F92" s="5"/>
      <c r="G92" s="5"/>
    </row>
    <row r="93" spans="1:7" ht="31.5">
      <c r="A93" s="7" t="s">
        <v>8</v>
      </c>
      <c r="B93" s="10" t="s">
        <v>34</v>
      </c>
      <c r="C93" s="7" t="s">
        <v>11</v>
      </c>
      <c r="D93" s="7">
        <f>50.7+3.62</f>
        <v>54.32</v>
      </c>
      <c r="E93" s="8"/>
      <c r="F93" s="15"/>
      <c r="G93" s="15"/>
    </row>
    <row r="94" spans="1:7" ht="15.75">
      <c r="A94" s="7" t="s">
        <v>9</v>
      </c>
      <c r="B94" s="10" t="s">
        <v>22</v>
      </c>
      <c r="C94" s="7" t="s">
        <v>15</v>
      </c>
      <c r="D94" s="12">
        <v>14.3</v>
      </c>
      <c r="E94" s="8"/>
      <c r="F94" s="15"/>
      <c r="G94" s="15"/>
    </row>
    <row r="95" spans="1:7" ht="15.75">
      <c r="A95" s="7" t="s">
        <v>10</v>
      </c>
      <c r="B95" s="10" t="s">
        <v>29</v>
      </c>
      <c r="C95" s="7" t="s">
        <v>15</v>
      </c>
      <c r="D95" s="12">
        <v>15.9</v>
      </c>
      <c r="E95" s="8"/>
      <c r="F95" s="15"/>
      <c r="G95" s="15"/>
    </row>
    <row r="96" spans="1:7" ht="15.75">
      <c r="A96" s="3" t="s">
        <v>13</v>
      </c>
      <c r="B96" s="3" t="s">
        <v>20</v>
      </c>
      <c r="C96" s="3"/>
      <c r="D96" s="11"/>
      <c r="E96" s="5"/>
      <c r="F96" s="5"/>
      <c r="G96" s="5"/>
    </row>
    <row r="97" spans="1:7" ht="15.75">
      <c r="A97" s="1" t="s">
        <v>8</v>
      </c>
      <c r="B97" s="1" t="s">
        <v>17</v>
      </c>
      <c r="C97" s="1" t="s">
        <v>11</v>
      </c>
      <c r="D97" s="7">
        <f>D95*0.5</f>
        <v>7.95</v>
      </c>
      <c r="E97" s="6"/>
      <c r="F97" s="14"/>
      <c r="G97" s="14"/>
    </row>
    <row r="98" spans="1:7" ht="15.75">
      <c r="A98" s="3" t="s">
        <v>16</v>
      </c>
      <c r="B98" s="4" t="s">
        <v>23</v>
      </c>
      <c r="C98" s="3"/>
      <c r="D98" s="11"/>
      <c r="E98" s="5"/>
      <c r="F98" s="5"/>
      <c r="G98" s="5"/>
    </row>
    <row r="99" spans="1:7" ht="15.75">
      <c r="A99" s="1" t="s">
        <v>8</v>
      </c>
      <c r="B99" s="2" t="s">
        <v>24</v>
      </c>
      <c r="C99" s="1" t="s">
        <v>14</v>
      </c>
      <c r="D99" s="7">
        <v>1</v>
      </c>
      <c r="E99" s="6"/>
      <c r="F99" s="14"/>
      <c r="G99" s="14"/>
    </row>
    <row r="100" spans="5:7" ht="15.75">
      <c r="E100" s="9" t="s">
        <v>18</v>
      </c>
      <c r="F100" s="9">
        <f>SUM(F90:F99)</f>
        <v>0</v>
      </c>
      <c r="G100" s="9">
        <f>SUM(G90:G99)</f>
        <v>0</v>
      </c>
    </row>
    <row r="102" spans="1:7" ht="15.75" customHeight="1">
      <c r="A102" s="25" t="s">
        <v>39</v>
      </c>
      <c r="B102" s="25"/>
      <c r="C102" s="25"/>
      <c r="D102" s="25"/>
      <c r="E102" s="25"/>
      <c r="F102" s="25"/>
      <c r="G102" s="25"/>
    </row>
    <row r="103" spans="1:7" ht="15.75">
      <c r="A103" s="20" t="s">
        <v>7</v>
      </c>
      <c r="B103" s="20" t="s">
        <v>0</v>
      </c>
      <c r="C103" s="20" t="s">
        <v>1</v>
      </c>
      <c r="D103" s="20" t="s">
        <v>2</v>
      </c>
      <c r="E103" s="21" t="s">
        <v>3</v>
      </c>
      <c r="F103" s="21" t="s">
        <v>4</v>
      </c>
      <c r="G103" s="21" t="s">
        <v>5</v>
      </c>
    </row>
    <row r="104" spans="1:7" ht="15.75">
      <c r="A104" s="3" t="s">
        <v>6</v>
      </c>
      <c r="B104" s="4" t="s">
        <v>25</v>
      </c>
      <c r="C104" s="3"/>
      <c r="D104" s="11"/>
      <c r="E104" s="5"/>
      <c r="F104" s="5"/>
      <c r="G104" s="5"/>
    </row>
    <row r="105" spans="1:7" ht="31.5">
      <c r="A105" s="1" t="s">
        <v>8</v>
      </c>
      <c r="B105" s="2" t="s">
        <v>27</v>
      </c>
      <c r="C105" s="1" t="s">
        <v>26</v>
      </c>
      <c r="D105" s="7">
        <f>22.64*1.4*0.25+56.43*0.2</f>
        <v>19.21</v>
      </c>
      <c r="E105" s="6"/>
      <c r="F105" s="14"/>
      <c r="G105" s="14"/>
    </row>
    <row r="106" spans="1:7" ht="15.75">
      <c r="A106" s="3" t="s">
        <v>12</v>
      </c>
      <c r="B106" s="3" t="s">
        <v>19</v>
      </c>
      <c r="C106" s="3"/>
      <c r="D106" s="11"/>
      <c r="E106" s="5"/>
      <c r="F106" s="5"/>
      <c r="G106" s="5"/>
    </row>
    <row r="107" spans="1:7" ht="31.5">
      <c r="A107" s="7" t="s">
        <v>8</v>
      </c>
      <c r="B107" s="10" t="s">
        <v>34</v>
      </c>
      <c r="C107" s="7" t="s">
        <v>11</v>
      </c>
      <c r="D107" s="7">
        <v>63.48</v>
      </c>
      <c r="E107" s="8"/>
      <c r="F107" s="15"/>
      <c r="G107" s="15"/>
    </row>
    <row r="108" spans="1:7" ht="15.75">
      <c r="A108" s="7" t="s">
        <v>9</v>
      </c>
      <c r="B108" s="10" t="s">
        <v>22</v>
      </c>
      <c r="C108" s="7" t="s">
        <v>15</v>
      </c>
      <c r="D108" s="12">
        <v>7.5</v>
      </c>
      <c r="E108" s="8"/>
      <c r="F108" s="15"/>
      <c r="G108" s="15"/>
    </row>
    <row r="109" spans="1:7" ht="15.75">
      <c r="A109" s="7" t="s">
        <v>10</v>
      </c>
      <c r="B109" s="10" t="s">
        <v>29</v>
      </c>
      <c r="C109" s="7" t="s">
        <v>15</v>
      </c>
      <c r="D109" s="12">
        <v>24.15</v>
      </c>
      <c r="E109" s="8"/>
      <c r="F109" s="15"/>
      <c r="G109" s="15"/>
    </row>
    <row r="110" spans="1:7" ht="15.75">
      <c r="A110" s="3" t="s">
        <v>13</v>
      </c>
      <c r="B110" s="3" t="s">
        <v>20</v>
      </c>
      <c r="C110" s="3"/>
      <c r="D110" s="11"/>
      <c r="E110" s="5"/>
      <c r="F110" s="5"/>
      <c r="G110" s="5"/>
    </row>
    <row r="111" spans="1:7" ht="15.75">
      <c r="A111" s="1" t="s">
        <v>8</v>
      </c>
      <c r="B111" s="1" t="s">
        <v>17</v>
      </c>
      <c r="C111" s="1" t="s">
        <v>11</v>
      </c>
      <c r="D111" s="7">
        <f>D109*0.5</f>
        <v>12.075</v>
      </c>
      <c r="E111" s="6"/>
      <c r="F111" s="14"/>
      <c r="G111" s="14"/>
    </row>
    <row r="112" spans="1:7" ht="15.75">
      <c r="A112" s="3" t="s">
        <v>16</v>
      </c>
      <c r="B112" s="4" t="s">
        <v>23</v>
      </c>
      <c r="C112" s="3"/>
      <c r="D112" s="11"/>
      <c r="E112" s="5"/>
      <c r="F112" s="5"/>
      <c r="G112" s="5"/>
    </row>
    <row r="113" spans="1:7" ht="15.75">
      <c r="A113" s="1" t="s">
        <v>8</v>
      </c>
      <c r="B113" s="2" t="s">
        <v>24</v>
      </c>
      <c r="C113" s="1" t="s">
        <v>14</v>
      </c>
      <c r="D113" s="7">
        <v>1</v>
      </c>
      <c r="E113" s="6"/>
      <c r="F113" s="14"/>
      <c r="G113" s="14"/>
    </row>
    <row r="114" spans="5:7" ht="15.75">
      <c r="E114" s="9" t="s">
        <v>18</v>
      </c>
      <c r="F114" s="9">
        <f>SUM(F104:F113)</f>
        <v>0</v>
      </c>
      <c r="G114" s="9">
        <f>SUM(G104:G113)</f>
        <v>0</v>
      </c>
    </row>
    <row r="116" spans="1:7" ht="15.75" customHeight="1">
      <c r="A116" s="25" t="s">
        <v>40</v>
      </c>
      <c r="B116" s="25"/>
      <c r="C116" s="25"/>
      <c r="D116" s="25"/>
      <c r="E116" s="25"/>
      <c r="F116" s="25"/>
      <c r="G116" s="25"/>
    </row>
    <row r="117" spans="1:7" ht="15.75">
      <c r="A117" s="20" t="s">
        <v>7</v>
      </c>
      <c r="B117" s="20" t="s">
        <v>0</v>
      </c>
      <c r="C117" s="20" t="s">
        <v>1</v>
      </c>
      <c r="D117" s="20" t="s">
        <v>2</v>
      </c>
      <c r="E117" s="21" t="s">
        <v>3</v>
      </c>
      <c r="F117" s="21" t="s">
        <v>4</v>
      </c>
      <c r="G117" s="21" t="s">
        <v>5</v>
      </c>
    </row>
    <row r="118" spans="1:7" ht="15.75">
      <c r="A118" s="3" t="s">
        <v>6</v>
      </c>
      <c r="B118" s="4" t="s">
        <v>25</v>
      </c>
      <c r="C118" s="3"/>
      <c r="D118" s="11"/>
      <c r="E118" s="5"/>
      <c r="F118" s="5"/>
      <c r="G118" s="5"/>
    </row>
    <row r="119" spans="1:7" ht="31.5">
      <c r="A119" s="1" t="s">
        <v>8</v>
      </c>
      <c r="B119" s="2" t="s">
        <v>27</v>
      </c>
      <c r="C119" s="1" t="s">
        <v>26</v>
      </c>
      <c r="D119" s="7">
        <f>17.5*1.4*0.25+50.64*0.2</f>
        <v>16.253</v>
      </c>
      <c r="E119" s="6"/>
      <c r="F119" s="14"/>
      <c r="G119" s="14"/>
    </row>
    <row r="120" spans="1:7" ht="15.75">
      <c r="A120" s="3" t="s">
        <v>12</v>
      </c>
      <c r="B120" s="3" t="s">
        <v>19</v>
      </c>
      <c r="C120" s="3"/>
      <c r="D120" s="11"/>
      <c r="E120" s="5"/>
      <c r="F120" s="5"/>
      <c r="G120" s="5"/>
    </row>
    <row r="121" spans="1:7" ht="31.5">
      <c r="A121" s="7" t="s">
        <v>8</v>
      </c>
      <c r="B121" s="10" t="s">
        <v>34</v>
      </c>
      <c r="C121" s="7" t="s">
        <v>11</v>
      </c>
      <c r="D121" s="7">
        <v>38.25</v>
      </c>
      <c r="E121" s="8"/>
      <c r="F121" s="15"/>
      <c r="G121" s="15"/>
    </row>
    <row r="122" spans="1:7" ht="15.75">
      <c r="A122" s="7" t="s">
        <v>9</v>
      </c>
      <c r="B122" s="10" t="s">
        <v>22</v>
      </c>
      <c r="C122" s="7" t="s">
        <v>15</v>
      </c>
      <c r="D122" s="12">
        <v>14.7</v>
      </c>
      <c r="E122" s="8"/>
      <c r="F122" s="15"/>
      <c r="G122" s="15"/>
    </row>
    <row r="123" spans="1:7" ht="15.75">
      <c r="A123" s="7" t="s">
        <v>10</v>
      </c>
      <c r="B123" s="10" t="s">
        <v>29</v>
      </c>
      <c r="C123" s="7" t="s">
        <v>15</v>
      </c>
      <c r="D123" s="12">
        <v>13</v>
      </c>
      <c r="E123" s="8"/>
      <c r="F123" s="15"/>
      <c r="G123" s="15"/>
    </row>
    <row r="124" spans="1:7" ht="15.75">
      <c r="A124" s="3" t="s">
        <v>13</v>
      </c>
      <c r="B124" s="3" t="s">
        <v>20</v>
      </c>
      <c r="C124" s="3"/>
      <c r="D124" s="11"/>
      <c r="E124" s="5"/>
      <c r="F124" s="5"/>
      <c r="G124" s="5"/>
    </row>
    <row r="125" spans="1:7" ht="15.75">
      <c r="A125" s="1" t="s">
        <v>8</v>
      </c>
      <c r="B125" s="1" t="s">
        <v>17</v>
      </c>
      <c r="C125" s="1" t="s">
        <v>11</v>
      </c>
      <c r="D125" s="7">
        <f>D123*0.5+12.21</f>
        <v>18.71</v>
      </c>
      <c r="E125" s="6"/>
      <c r="F125" s="14"/>
      <c r="G125" s="14"/>
    </row>
    <row r="126" spans="1:7" ht="15.75">
      <c r="A126" s="3" t="s">
        <v>16</v>
      </c>
      <c r="B126" s="4" t="s">
        <v>23</v>
      </c>
      <c r="C126" s="3"/>
      <c r="D126" s="11"/>
      <c r="E126" s="5"/>
      <c r="F126" s="5"/>
      <c r="G126" s="5"/>
    </row>
    <row r="127" spans="1:7" ht="15.75">
      <c r="A127" s="1" t="s">
        <v>8</v>
      </c>
      <c r="B127" s="2" t="s">
        <v>24</v>
      </c>
      <c r="C127" s="1" t="s">
        <v>14</v>
      </c>
      <c r="D127" s="7">
        <v>1</v>
      </c>
      <c r="E127" s="6"/>
      <c r="F127" s="14"/>
      <c r="G127" s="14"/>
    </row>
    <row r="128" spans="5:7" ht="15.75">
      <c r="E128" s="9" t="s">
        <v>18</v>
      </c>
      <c r="F128" s="9">
        <f>SUM(F118:F127)</f>
        <v>0</v>
      </c>
      <c r="G128" s="9">
        <f>SUM(G118:G127)</f>
        <v>0</v>
      </c>
    </row>
    <row r="130" spans="1:7" ht="15.75">
      <c r="A130" s="25" t="s">
        <v>43</v>
      </c>
      <c r="B130" s="25"/>
      <c r="C130" s="25"/>
      <c r="D130" s="25"/>
      <c r="E130" s="25"/>
      <c r="F130" s="25"/>
      <c r="G130" s="25"/>
    </row>
    <row r="131" spans="1:7" ht="15.75">
      <c r="A131" s="20" t="s">
        <v>7</v>
      </c>
      <c r="B131" s="20" t="s">
        <v>0</v>
      </c>
      <c r="C131" s="20" t="s">
        <v>1</v>
      </c>
      <c r="D131" s="20" t="s">
        <v>2</v>
      </c>
      <c r="E131" s="21" t="s">
        <v>3</v>
      </c>
      <c r="F131" s="21" t="s">
        <v>4</v>
      </c>
      <c r="G131" s="21" t="s">
        <v>5</v>
      </c>
    </row>
    <row r="132" spans="1:7" ht="31.5">
      <c r="A132" s="1" t="s">
        <v>8</v>
      </c>
      <c r="B132" s="2" t="s">
        <v>44</v>
      </c>
      <c r="C132" s="1" t="s">
        <v>14</v>
      </c>
      <c r="D132" s="7">
        <v>9</v>
      </c>
      <c r="E132" s="6"/>
      <c r="F132" s="14"/>
      <c r="G132" s="14"/>
    </row>
    <row r="133" spans="1:7" ht="31.5">
      <c r="A133" s="1" t="s">
        <v>9</v>
      </c>
      <c r="B133" s="2" t="s">
        <v>45</v>
      </c>
      <c r="C133" s="1" t="s">
        <v>14</v>
      </c>
      <c r="D133" s="1">
        <v>9</v>
      </c>
      <c r="E133" s="1"/>
      <c r="F133" s="14"/>
      <c r="G133" s="14"/>
    </row>
    <row r="134" spans="5:7" ht="15.75">
      <c r="E134" s="9" t="s">
        <v>18</v>
      </c>
      <c r="F134" s="16">
        <f>SUM(F132:F133)</f>
        <v>0</v>
      </c>
      <c r="G134" s="16">
        <f>SUM(G132:G133)</f>
        <v>0</v>
      </c>
    </row>
    <row r="135" spans="5:7" ht="15.75">
      <c r="E135" s="19"/>
      <c r="F135" s="18"/>
      <c r="G135" s="18"/>
    </row>
    <row r="136" spans="1:7" ht="15.75">
      <c r="A136" s="24" t="s">
        <v>46</v>
      </c>
      <c r="B136" s="24"/>
      <c r="C136" s="24"/>
      <c r="D136" s="24"/>
      <c r="E136" s="24"/>
      <c r="F136" s="17">
        <f>F16+F30+F44+F58+F72+F86+F100+F114+F128+F134</f>
        <v>0</v>
      </c>
      <c r="G136" s="17">
        <f>G16+G30+G44+G58+G72+G86+G100+G114+G128+G134</f>
        <v>0</v>
      </c>
    </row>
  </sheetData>
  <sheetProtection/>
  <mergeCells count="12">
    <mergeCell ref="A60:G60"/>
    <mergeCell ref="A74:G74"/>
    <mergeCell ref="A1:G1"/>
    <mergeCell ref="A136:E136"/>
    <mergeCell ref="A88:G88"/>
    <mergeCell ref="A102:G102"/>
    <mergeCell ref="A116:G116"/>
    <mergeCell ref="A130:G130"/>
    <mergeCell ref="A3:G3"/>
    <mergeCell ref="A18:G18"/>
    <mergeCell ref="A32:G32"/>
    <mergeCell ref="A46:G4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E7" sqref="E7"/>
    </sheetView>
  </sheetViews>
  <sheetFormatPr defaultColWidth="9.00390625" defaultRowHeight="15.75"/>
  <cols>
    <col min="1" max="1" width="18.75390625" style="13" customWidth="1"/>
    <col min="2" max="2" width="18.125" style="13" customWidth="1"/>
  </cols>
  <sheetData>
    <row r="1" spans="1:2" ht="15.75">
      <c r="A1" s="6" t="s">
        <v>41</v>
      </c>
      <c r="B1" s="6" t="s">
        <v>42</v>
      </c>
    </row>
    <row r="2" spans="1:2" ht="15.75">
      <c r="A2" s="6">
        <f>'KOSZTORYS PRZYBLIŻONY'!F16+'KOSZTORYS PRZYBLIŻONY'!F30+'KOSZTORYS PRZYBLIŻONY'!F44+'KOSZTORYS PRZYBLIŻONY'!F58+'KOSZTORYS PRZYBLIŻONY'!F72+'KOSZTORYS PRZYBLIŻONY'!F86+'KOSZTORYS PRZYBLIŻONY'!F100+'KOSZTORYS PRZYBLIŻONY'!F114+'KOSZTORYS PRZYBLIŻONY'!F128+'KOSZTORYS PRZYBLIŻONY'!F134</f>
        <v>0</v>
      </c>
      <c r="B2" s="6">
        <f>'KOSZTORYS PRZYBLIŻONY'!G16+'KOSZTORYS PRZYBLIŻONY'!G30+'KOSZTORYS PRZYBLIŻONY'!G44+'KOSZTORYS PRZYBLIŻONY'!G58+'KOSZTORYS PRZYBLIŻONY'!G72+'KOSZTORYS PRZYBLIŻONY'!G86+'KOSZTORYS PRZYBLIŻONY'!G100+'KOSZTORYS PRZYBLIŻONY'!G114+'KOSZTORYS PRZYBLIŻONY'!G128+'KOSZTORYS PRZYBLIŻONY'!G134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Barańska Danuta</cp:lastModifiedBy>
  <cp:lastPrinted>2022-10-25T14:53:55Z</cp:lastPrinted>
  <dcterms:created xsi:type="dcterms:W3CDTF">2018-09-21T07:17:49Z</dcterms:created>
  <dcterms:modified xsi:type="dcterms:W3CDTF">2023-01-02T07:11:31Z</dcterms:modified>
  <cp:category/>
  <cp:version/>
  <cp:contentType/>
  <cp:contentStatus/>
</cp:coreProperties>
</file>